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ebert\Ref. 31 + RL_LuE 2007\Gap ab 2020\Hofnachfolge_Programm\Homepage Dok\"/>
    </mc:Choice>
  </mc:AlternateContent>
  <bookViews>
    <workbookView xWindow="0" yWindow="0" windowWidth="28800" windowHeight="11700"/>
  </bookViews>
  <sheets>
    <sheet name="Deckblatt" sheetId="1" r:id="rId1"/>
    <sheet name="Erläuterungen" sheetId="13" r:id="rId2"/>
    <sheet name="I1" sheetId="2" r:id="rId3"/>
    <sheet name="I1 Obst-Gartenbau" sheetId="3" r:id="rId4"/>
    <sheet name="I2" sheetId="4" r:id="rId5"/>
    <sheet name="I3" sheetId="12" r:id="rId6"/>
    <sheet name="Darlehen" sheetId="11" r:id="rId7"/>
    <sheet name="Klassifzierung" sheetId="10" r:id="rId8"/>
    <sheet name="Tabelle1" sheetId="9" state="hidden" r:id="rId9"/>
  </sheets>
  <externalReferences>
    <externalReference r:id="rId10"/>
    <externalReference r:id="rId11"/>
  </externalReferences>
  <definedNames>
    <definedName name="_xlnm.Print_Area" localSheetId="6">Darlehen!$A$1:$N$24</definedName>
    <definedName name="_xlnm.Print_Area" localSheetId="0">Deckblatt!$A$1:$I$41</definedName>
    <definedName name="_xlnm.Print_Area" localSheetId="2">'I1'!$B$1:$M$135</definedName>
    <definedName name="_xlnm.Print_Area" localSheetId="3">'I1 Obst-Gartenbau'!$A$1:$M$56</definedName>
    <definedName name="_xlnm.Print_Area" localSheetId="4">'I2'!$B$1:$I$115</definedName>
    <definedName name="_xlnm.Print_Area" localSheetId="5">'I3'!$A$1:$H$37</definedName>
    <definedName name="_xlnm.Print_Area" localSheetId="7">Klassifzierung!$A$1:$G$28</definedName>
    <definedName name="I2_N120_5_A" localSheetId="6">[1]I2!$I$22</definedName>
    <definedName name="I2_N120_5_A" localSheetId="5">[1]I2!$I$22</definedName>
    <definedName name="I2_N120_5_A">'I2'!#REF!</definedName>
    <definedName name="I2_N121_5_A" localSheetId="6">[1]I2!$I$23</definedName>
    <definedName name="I2_N121_5_A" localSheetId="5">[1]I2!$I$23</definedName>
    <definedName name="I2_N121_5_A">'I2'!#REF!</definedName>
    <definedName name="I2_N122_5_A" localSheetId="6">[1]I2!$I$24</definedName>
    <definedName name="I2_N122_5_A" localSheetId="5">[1]I2!$I$24</definedName>
    <definedName name="I2_N122_5_A">'I2'!#REF!</definedName>
    <definedName name="I2_N123_5_A" localSheetId="6">[1]I2!$I$46</definedName>
    <definedName name="I2_N123_5_A" localSheetId="5">[1]I2!$I$46</definedName>
    <definedName name="I3A_N061_5_A">[2]I3a!$E$61</definedName>
    <definedName name="I3A_N061_6_A">[2]I3a!$F$61</definedName>
    <definedName name="I3A_N061_6_B">[2]I3a!$G$61</definedName>
    <definedName name="I3A_N061_6_C">[2]I3a!$H$61</definedName>
    <definedName name="I3A_N061_6_D">[2]I3a!$I$61</definedName>
    <definedName name="I4_N042_4_A">[2]I4!$D$42</definedName>
    <definedName name="I4_N043_4_A">[2]I4!$D$43</definedName>
    <definedName name="I4_N044_4_A">[2]I4!$D$44</definedName>
    <definedName name="I4_N045_4_A">[2]I4!$D$45</definedName>
    <definedName name="I4_S042_3_A">[2]I4!$C$42</definedName>
    <definedName name="I4_S043_3_A">[2]I4!$C$43</definedName>
    <definedName name="I4_S044_3_A">[2]I4!$C$44</definedName>
    <definedName name="I4_S045_3_A">[2]I4!$C$45</definedName>
    <definedName name="MASSNAHMEN">[2]kat_massn!$A$3:$A$93</definedName>
    <definedName name="P0200_1_A">[2]I_0!$B$1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4" l="1"/>
  <c r="E47" i="4"/>
  <c r="E34" i="4" l="1"/>
  <c r="F97" i="4" l="1"/>
  <c r="G97" i="4"/>
  <c r="H97" i="4"/>
  <c r="I85" i="4"/>
  <c r="F87" i="4"/>
  <c r="G87" i="4"/>
  <c r="G92" i="4" s="1"/>
  <c r="H87" i="4"/>
  <c r="F92" i="4"/>
  <c r="H92" i="4"/>
  <c r="I95" i="4"/>
  <c r="F94" i="4"/>
  <c r="G94" i="4"/>
  <c r="H94" i="4"/>
  <c r="E85" i="4"/>
  <c r="F64" i="4"/>
  <c r="G64" i="4"/>
  <c r="H64" i="4"/>
  <c r="I59" i="4"/>
  <c r="F59" i="4"/>
  <c r="G59" i="4"/>
  <c r="H59" i="4"/>
  <c r="E59" i="4"/>
  <c r="F48" i="4"/>
  <c r="G48" i="4"/>
  <c r="H48" i="4"/>
  <c r="M7" i="11" l="1"/>
  <c r="E48" i="4" l="1"/>
  <c r="E61" i="4" s="1"/>
  <c r="E94" i="4" l="1"/>
  <c r="E67" i="4" s="1"/>
  <c r="E87" i="4"/>
  <c r="E92" i="4" s="1"/>
  <c r="E97" i="4"/>
  <c r="E4" i="4"/>
  <c r="H37" i="1"/>
  <c r="D5" i="11"/>
  <c r="E99" i="4" l="1"/>
  <c r="E98" i="4"/>
  <c r="E66" i="4"/>
  <c r="I66" i="4" l="1"/>
  <c r="D12" i="3" l="1"/>
  <c r="D43" i="3"/>
  <c r="M9" i="3"/>
  <c r="M3" i="3"/>
  <c r="H3" i="3"/>
  <c r="D118" i="2"/>
  <c r="M115" i="2"/>
  <c r="M114" i="2"/>
  <c r="M106" i="2"/>
  <c r="M94" i="2"/>
  <c r="M91" i="2"/>
  <c r="M89" i="2"/>
  <c r="M84" i="2"/>
  <c r="M81" i="2"/>
  <c r="M82" i="2"/>
  <c r="M83" i="2"/>
  <c r="M57" i="2"/>
  <c r="M58" i="2"/>
  <c r="H54" i="2"/>
  <c r="H73" i="2"/>
  <c r="H84" i="2"/>
  <c r="H81" i="2"/>
  <c r="H82" i="2"/>
  <c r="H83" i="2"/>
  <c r="D84" i="2"/>
  <c r="D24" i="2"/>
  <c r="D20" i="2"/>
  <c r="I34" i="4" l="1"/>
  <c r="I47" i="4" s="1"/>
  <c r="I48" i="4" s="1"/>
  <c r="E34" i="12" l="1"/>
  <c r="H32" i="12" l="1"/>
  <c r="H31" i="12"/>
  <c r="H30" i="12"/>
  <c r="H29" i="12"/>
  <c r="H27" i="12"/>
  <c r="G26" i="12"/>
  <c r="H26" i="12" s="1"/>
  <c r="G25" i="12"/>
  <c r="H25" i="12" s="1"/>
  <c r="G24" i="12"/>
  <c r="H24" i="12" s="1"/>
  <c r="H23" i="12"/>
  <c r="H22" i="12"/>
  <c r="E21" i="12"/>
  <c r="G19" i="12"/>
  <c r="H19" i="12" s="1"/>
  <c r="E18" i="12"/>
  <c r="G16" i="12"/>
  <c r="H16" i="12" s="1"/>
  <c r="E15" i="12"/>
  <c r="G13" i="12"/>
  <c r="H13" i="12" s="1"/>
  <c r="E12" i="12"/>
  <c r="G10" i="12"/>
  <c r="H10" i="12" s="1"/>
  <c r="E9" i="12"/>
  <c r="G7" i="12"/>
  <c r="E33" i="12" l="1"/>
  <c r="G33" i="12"/>
  <c r="H7" i="12"/>
  <c r="H33" i="12" s="1"/>
  <c r="M8" i="11"/>
  <c r="K22" i="11"/>
  <c r="D22" i="11"/>
  <c r="L21" i="11"/>
  <c r="J21" i="11"/>
  <c r="E21" i="11"/>
  <c r="N20" i="11"/>
  <c r="N19" i="11"/>
  <c r="B21" i="11"/>
  <c r="N18" i="11"/>
  <c r="N17" i="11"/>
  <c r="L14" i="11"/>
  <c r="K14" i="11"/>
  <c r="J14" i="11"/>
  <c r="J22" i="11" s="1"/>
  <c r="I14" i="11"/>
  <c r="I22" i="11" s="1"/>
  <c r="E14" i="11"/>
  <c r="D14" i="11"/>
  <c r="B14" i="11"/>
  <c r="N13" i="11"/>
  <c r="M13" i="11"/>
  <c r="N12" i="11"/>
  <c r="M12" i="11"/>
  <c r="N11" i="11"/>
  <c r="M11" i="11"/>
  <c r="N10" i="11"/>
  <c r="M10" i="11"/>
  <c r="N9" i="11"/>
  <c r="M9" i="11"/>
  <c r="N8" i="11"/>
  <c r="N7" i="11"/>
  <c r="M14" i="11"/>
  <c r="M22" i="11" s="1"/>
  <c r="M5" i="11"/>
  <c r="N21" i="11" l="1"/>
  <c r="L22" i="11"/>
  <c r="N14" i="11"/>
  <c r="N22" i="11" s="1"/>
  <c r="E22" i="11"/>
  <c r="I106" i="4" s="1"/>
  <c r="B22" i="11"/>
  <c r="K5" i="11"/>
  <c r="I5" i="11"/>
  <c r="H14" i="3" l="1"/>
  <c r="E5" i="11" l="1"/>
  <c r="N5" i="11" l="1"/>
  <c r="J5" i="11"/>
  <c r="L5" i="11" s="1"/>
  <c r="E20" i="2" l="1"/>
  <c r="B3" i="4" l="1"/>
  <c r="B2" i="2"/>
  <c r="H57" i="2" l="1"/>
  <c r="H58" i="2"/>
  <c r="H34" i="1" l="1"/>
  <c r="H39" i="1"/>
  <c r="D3" i="2" l="1"/>
  <c r="D27" i="2" l="1"/>
  <c r="L3" i="2"/>
  <c r="F3" i="2"/>
  <c r="I27" i="2" s="1"/>
  <c r="M3" i="2" l="1"/>
  <c r="H85" i="4"/>
  <c r="G85" i="4"/>
  <c r="F85" i="4"/>
  <c r="I78" i="4"/>
  <c r="H78" i="4"/>
  <c r="G78" i="4"/>
  <c r="F78" i="4"/>
  <c r="E78" i="4"/>
  <c r="H34" i="4"/>
  <c r="H47" i="4" s="1"/>
  <c r="G34" i="4"/>
  <c r="G47" i="4" s="1"/>
  <c r="F34" i="4"/>
  <c r="F47" i="4" s="1"/>
  <c r="I16" i="4"/>
  <c r="H16" i="4"/>
  <c r="H24" i="4" s="1"/>
  <c r="G16" i="4"/>
  <c r="F16" i="4"/>
  <c r="F24" i="4" s="1"/>
  <c r="E16" i="4"/>
  <c r="E24" i="4" s="1"/>
  <c r="F4" i="4"/>
  <c r="G4" i="4" s="1"/>
  <c r="H4" i="4" s="1"/>
  <c r="I4" i="4" s="1"/>
  <c r="I56" i="3"/>
  <c r="I122" i="2" s="1"/>
  <c r="D56" i="3"/>
  <c r="D122" i="2" s="1"/>
  <c r="M55" i="3"/>
  <c r="H55" i="3"/>
  <c r="M54" i="3"/>
  <c r="H54" i="3"/>
  <c r="M53" i="3"/>
  <c r="H53" i="3"/>
  <c r="M52" i="3"/>
  <c r="M56" i="3" s="1"/>
  <c r="M122" i="2" s="1"/>
  <c r="H52" i="3"/>
  <c r="H56" i="3" s="1"/>
  <c r="H122" i="2" s="1"/>
  <c r="I43" i="3"/>
  <c r="I120" i="2" s="1"/>
  <c r="D120" i="2"/>
  <c r="M42" i="3"/>
  <c r="H42" i="3"/>
  <c r="M41" i="3"/>
  <c r="H41" i="3"/>
  <c r="M40" i="3"/>
  <c r="H40" i="3"/>
  <c r="M39" i="3"/>
  <c r="H39" i="3"/>
  <c r="M38" i="3"/>
  <c r="H38" i="3"/>
  <c r="M37" i="3"/>
  <c r="H37" i="3"/>
  <c r="M36" i="3"/>
  <c r="H36" i="3"/>
  <c r="M35" i="3"/>
  <c r="H35" i="3"/>
  <c r="M34" i="3"/>
  <c r="H34" i="3"/>
  <c r="M33" i="3"/>
  <c r="H33" i="3"/>
  <c r="M32" i="3"/>
  <c r="H32" i="3"/>
  <c r="M31" i="3"/>
  <c r="H31" i="3"/>
  <c r="M30" i="3"/>
  <c r="H30" i="3"/>
  <c r="M29" i="3"/>
  <c r="H29" i="3"/>
  <c r="M28" i="3"/>
  <c r="H28" i="3"/>
  <c r="M27" i="3"/>
  <c r="H27" i="3"/>
  <c r="M26" i="3"/>
  <c r="H26" i="3"/>
  <c r="M25" i="3"/>
  <c r="H25" i="3"/>
  <c r="M24" i="3"/>
  <c r="H24" i="3"/>
  <c r="M23" i="3"/>
  <c r="H23" i="3"/>
  <c r="M22" i="3"/>
  <c r="H22" i="3"/>
  <c r="M21" i="3"/>
  <c r="H21" i="3"/>
  <c r="M20" i="3"/>
  <c r="H20" i="3"/>
  <c r="M19" i="3"/>
  <c r="H19" i="3"/>
  <c r="M18" i="3"/>
  <c r="H18" i="3"/>
  <c r="M17" i="3"/>
  <c r="H17" i="3"/>
  <c r="M16" i="3"/>
  <c r="H16" i="3"/>
  <c r="M15" i="3"/>
  <c r="H15" i="3"/>
  <c r="M14" i="3"/>
  <c r="M43" i="3" s="1"/>
  <c r="M120" i="2" s="1"/>
  <c r="H43" i="3"/>
  <c r="H120" i="2" s="1"/>
  <c r="I12" i="3"/>
  <c r="I118" i="2" s="1"/>
  <c r="M11" i="3"/>
  <c r="M12" i="3" s="1"/>
  <c r="M118" i="2" s="1"/>
  <c r="H11" i="3"/>
  <c r="M10" i="3"/>
  <c r="H10" i="3"/>
  <c r="H9" i="3"/>
  <c r="M8" i="3"/>
  <c r="H8" i="3"/>
  <c r="M7" i="3"/>
  <c r="H7" i="3"/>
  <c r="M6" i="3"/>
  <c r="H6" i="3"/>
  <c r="M5" i="3"/>
  <c r="H5" i="3"/>
  <c r="M4" i="3"/>
  <c r="H4" i="3"/>
  <c r="H12" i="3" l="1"/>
  <c r="H118" i="2" s="1"/>
  <c r="F61" i="4"/>
  <c r="H61" i="4"/>
  <c r="G24" i="4"/>
  <c r="G61" i="4" s="1"/>
  <c r="I24" i="4"/>
  <c r="I61" i="4" s="1"/>
  <c r="I64" i="4" s="1"/>
  <c r="M132" i="2"/>
  <c r="H132" i="2"/>
  <c r="M113" i="2"/>
  <c r="H113" i="2"/>
  <c r="M112" i="2"/>
  <c r="H112" i="2"/>
  <c r="M111" i="2"/>
  <c r="H111" i="2"/>
  <c r="M109" i="2"/>
  <c r="H109" i="2"/>
  <c r="M108" i="2"/>
  <c r="H108" i="2"/>
  <c r="I106" i="2"/>
  <c r="D106" i="2"/>
  <c r="M105" i="2"/>
  <c r="H105" i="2"/>
  <c r="M104" i="2"/>
  <c r="H104" i="2"/>
  <c r="M103" i="2"/>
  <c r="H103" i="2"/>
  <c r="M102" i="2"/>
  <c r="H102" i="2"/>
  <c r="M101" i="2"/>
  <c r="H101" i="2"/>
  <c r="M100" i="2"/>
  <c r="H100" i="2"/>
  <c r="M98" i="2"/>
  <c r="H98" i="2"/>
  <c r="M97" i="2"/>
  <c r="H97" i="2"/>
  <c r="M96" i="2"/>
  <c r="H96" i="2"/>
  <c r="I94" i="2"/>
  <c r="D94" i="2"/>
  <c r="H91" i="2"/>
  <c r="H89" i="2"/>
  <c r="M88" i="2"/>
  <c r="H88" i="2"/>
  <c r="M87" i="2"/>
  <c r="H87" i="2"/>
  <c r="M86" i="2"/>
  <c r="H86" i="2"/>
  <c r="I84" i="2"/>
  <c r="M80" i="2"/>
  <c r="H80" i="2"/>
  <c r="M79" i="2"/>
  <c r="H79" i="2"/>
  <c r="M77" i="2"/>
  <c r="H77" i="2"/>
  <c r="M76" i="2"/>
  <c r="H76" i="2"/>
  <c r="M75" i="2"/>
  <c r="H75" i="2"/>
  <c r="I73" i="2"/>
  <c r="D73" i="2"/>
  <c r="M72" i="2"/>
  <c r="H72" i="2"/>
  <c r="M69" i="2"/>
  <c r="H69" i="2"/>
  <c r="M68" i="2"/>
  <c r="H68" i="2"/>
  <c r="M67" i="2"/>
  <c r="H67" i="2"/>
  <c r="M66" i="2"/>
  <c r="H66" i="2"/>
  <c r="M65" i="2"/>
  <c r="H65" i="2"/>
  <c r="M64" i="2"/>
  <c r="H64" i="2"/>
  <c r="M63" i="2"/>
  <c r="H63" i="2"/>
  <c r="M62" i="2"/>
  <c r="H62" i="2"/>
  <c r="I60" i="2"/>
  <c r="D60" i="2"/>
  <c r="M59" i="2"/>
  <c r="H59" i="2"/>
  <c r="I54" i="2"/>
  <c r="D54" i="2"/>
  <c r="D123" i="2" s="1"/>
  <c r="M53" i="2"/>
  <c r="H53" i="2"/>
  <c r="M52" i="2"/>
  <c r="H52" i="2"/>
  <c r="M51" i="2"/>
  <c r="H51" i="2"/>
  <c r="M50" i="2"/>
  <c r="H50" i="2"/>
  <c r="M49" i="2"/>
  <c r="H49" i="2"/>
  <c r="M48" i="2"/>
  <c r="H48" i="2"/>
  <c r="M47" i="2"/>
  <c r="H47" i="2"/>
  <c r="M46" i="2"/>
  <c r="H46" i="2"/>
  <c r="M45" i="2"/>
  <c r="H45" i="2"/>
  <c r="M44" i="2"/>
  <c r="H44" i="2"/>
  <c r="M43" i="2"/>
  <c r="H43" i="2"/>
  <c r="M42" i="2"/>
  <c r="H42" i="2"/>
  <c r="M41" i="2"/>
  <c r="H41" i="2"/>
  <c r="M40" i="2"/>
  <c r="H40" i="2"/>
  <c r="M39" i="2"/>
  <c r="H39" i="2"/>
  <c r="M38" i="2"/>
  <c r="H38" i="2"/>
  <c r="M37" i="2"/>
  <c r="H37" i="2"/>
  <c r="M36" i="2"/>
  <c r="H36" i="2"/>
  <c r="M35" i="2"/>
  <c r="H35" i="2"/>
  <c r="M34" i="2"/>
  <c r="H34" i="2"/>
  <c r="M33" i="2"/>
  <c r="H33" i="2"/>
  <c r="M32" i="2"/>
  <c r="H32" i="2"/>
  <c r="M31" i="2"/>
  <c r="H31" i="2"/>
  <c r="M30" i="2"/>
  <c r="H30" i="2"/>
  <c r="M29" i="2"/>
  <c r="H29" i="2"/>
  <c r="G20" i="2"/>
  <c r="G24" i="2" s="1"/>
  <c r="F20" i="2"/>
  <c r="F24" i="2" s="1"/>
  <c r="E24" i="2"/>
  <c r="A4" i="2"/>
  <c r="A5" i="2" s="1"/>
  <c r="A6" i="2" s="1"/>
  <c r="A7"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4" i="2" s="1"/>
  <c r="A85" i="2" s="1"/>
  <c r="A86" i="2" s="1"/>
  <c r="A87" i="2" s="1"/>
  <c r="A88" i="2" s="1"/>
  <c r="A89" i="2" s="1"/>
  <c r="A90" i="2" s="1"/>
  <c r="A91" i="2" s="1"/>
  <c r="A92" i="2" s="1"/>
  <c r="A93" i="2" s="1"/>
  <c r="A94" i="2" s="1"/>
  <c r="I87" i="4" l="1"/>
  <c r="I92" i="4" s="1"/>
  <c r="I97" i="4"/>
  <c r="I98" i="4" s="1"/>
  <c r="I94" i="4"/>
  <c r="I67" i="4" s="1"/>
  <c r="G67" i="4"/>
  <c r="F67" i="4"/>
  <c r="F99" i="4"/>
  <c r="H67" i="4"/>
  <c r="H101" i="4"/>
  <c r="E101" i="4"/>
  <c r="M73" i="2"/>
  <c r="I123" i="2"/>
  <c r="H60" i="2"/>
  <c r="A95" i="2"/>
  <c r="A96" i="2" s="1"/>
  <c r="A97" i="2" s="1"/>
  <c r="A98" i="2" s="1"/>
  <c r="A99" i="2" s="1"/>
  <c r="A100" i="2" s="1"/>
  <c r="A101" i="2" s="1"/>
  <c r="A102" i="2" s="1"/>
  <c r="A103" i="2" s="1"/>
  <c r="A104" i="2" s="1"/>
  <c r="A105" i="2" s="1"/>
  <c r="A106" i="2" s="1"/>
  <c r="H94" i="2"/>
  <c r="H114" i="2"/>
  <c r="H123" i="2"/>
  <c r="M54" i="2"/>
  <c r="M60" i="2"/>
  <c r="H106" i="2"/>
  <c r="F98" i="4" l="1"/>
  <c r="F101" i="4"/>
  <c r="H99" i="4"/>
  <c r="H98" i="4"/>
  <c r="I99" i="4"/>
  <c r="A107" i="2"/>
  <c r="A108" i="2" s="1"/>
  <c r="A109" i="2" s="1"/>
  <c r="A110" i="2" s="1"/>
  <c r="A111" i="2" s="1"/>
  <c r="A112" i="2" s="1"/>
  <c r="A113" i="2" s="1"/>
  <c r="A114" i="2" s="1"/>
  <c r="A115" i="2" s="1"/>
  <c r="A116" i="2" s="1"/>
  <c r="A117" i="2" s="1"/>
  <c r="A118" i="2" s="1"/>
  <c r="I101" i="4"/>
  <c r="G101" i="4"/>
  <c r="G98" i="4"/>
  <c r="G99" i="4"/>
  <c r="H115" i="2"/>
  <c r="A119" i="2" l="1"/>
  <c r="A120" i="2" s="1"/>
  <c r="A121" i="2" s="1"/>
  <c r="A122" i="2" s="1"/>
  <c r="A123" i="2" s="1"/>
  <c r="A124" i="2" s="1"/>
  <c r="A125" i="2" s="1"/>
  <c r="A126" i="2" s="1"/>
  <c r="A127" i="2" s="1"/>
  <c r="A128" i="2" s="1"/>
  <c r="A129" i="2" s="1"/>
  <c r="A130" i="2" s="1"/>
  <c r="A131" i="2" s="1"/>
  <c r="A132" i="2" s="1"/>
  <c r="A133" i="2" s="1"/>
  <c r="A134" i="2" s="1"/>
  <c r="A135" i="2" s="1"/>
  <c r="H130" i="2"/>
  <c r="H131" i="2" s="1"/>
  <c r="M123" i="2" l="1"/>
  <c r="M130" i="2" s="1"/>
  <c r="M131" i="2" s="1"/>
</calcChain>
</file>

<file path=xl/sharedStrings.xml><?xml version="1.0" encoding="utf-8"?>
<sst xmlns="http://schemas.openxmlformats.org/spreadsheetml/2006/main" count="835" uniqueCount="551">
  <si>
    <t>Erstellungsdatum</t>
  </si>
  <si>
    <t>Antragsteller</t>
  </si>
  <si>
    <t>Name/Firma</t>
  </si>
  <si>
    <t>Berufsausbildung</t>
  </si>
  <si>
    <t>Bewirtschaftungsform</t>
  </si>
  <si>
    <t>( 1 = konventionell, 2 = ökologisch in Umstellung, 3 = ökologisch nacherfolgter Umstellung )</t>
  </si>
  <si>
    <t>Jahr der Antragstellung</t>
  </si>
  <si>
    <t>Betriebsform</t>
  </si>
  <si>
    <t xml:space="preserve"> </t>
  </si>
  <si>
    <t>1</t>
  </si>
  <si>
    <t>Betriebsflächen in ha</t>
  </si>
  <si>
    <t>Bezeichnung</t>
  </si>
  <si>
    <t>Code</t>
  </si>
  <si>
    <t xml:space="preserve"> Eigentum</t>
  </si>
  <si>
    <t>Umfang</t>
  </si>
  <si>
    <t>Dauergrünland</t>
  </si>
  <si>
    <t/>
  </si>
  <si>
    <t>dav. Hochglas</t>
  </si>
  <si>
    <t xml:space="preserve">        Foliengewächshaus </t>
  </si>
  <si>
    <t>Absatzverhältnisse in % des Gartenbau-Umsatzes</t>
  </si>
  <si>
    <t>Weinbaulich genutzte Fläche</t>
  </si>
  <si>
    <t>Direktabsatz</t>
  </si>
  <si>
    <t>Sonstige LF</t>
  </si>
  <si>
    <t>LF</t>
  </si>
  <si>
    <t>Teichwirtschaftlich genutzte Fläche</t>
  </si>
  <si>
    <t>Forstwirtschaftliche Nutzfläche</t>
  </si>
  <si>
    <t>Sonstige Betriebsfläche</t>
  </si>
  <si>
    <t>Indirekter Absatz</t>
  </si>
  <si>
    <t>Betriebsfläche</t>
  </si>
  <si>
    <t>Ackerzahl</t>
  </si>
  <si>
    <t>Grünlandzahl</t>
  </si>
  <si>
    <t>Produktionsprogramm d. Betriebes</t>
  </si>
  <si>
    <t xml:space="preserve">Pflanzenproduktion            </t>
  </si>
  <si>
    <t xml:space="preserve">Ertrags-/ Leistungs-niveau dt/ha bzw. MJ NEL/ha </t>
  </si>
  <si>
    <t>AKh/
Einheit</t>
  </si>
  <si>
    <t>AKh
gesamt</t>
  </si>
  <si>
    <t>Winterweizen, Dinkel</t>
  </si>
  <si>
    <t>Sommerweizen</t>
  </si>
  <si>
    <t>Hartweizen, Durum</t>
  </si>
  <si>
    <t>Roggen</t>
  </si>
  <si>
    <t>Wintergerste</t>
  </si>
  <si>
    <t>Sommergerste</t>
  </si>
  <si>
    <t>Hafer</t>
  </si>
  <si>
    <t>Silomais,Lieschk.schrot</t>
  </si>
  <si>
    <t>Futterhackfrüchte</t>
  </si>
  <si>
    <t>Klee, Kleegras, Kleegemisch</t>
  </si>
  <si>
    <t>Zwischenfrüchte</t>
  </si>
  <si>
    <t>Ackerwiesen</t>
  </si>
  <si>
    <t>Dauerwiesen und Weiden</t>
  </si>
  <si>
    <t>Almen und Hutungen</t>
  </si>
  <si>
    <t>Getreidegrünfutter</t>
  </si>
  <si>
    <t>Sonstige Futterpflanzen</t>
  </si>
  <si>
    <t>Hopfen</t>
  </si>
  <si>
    <t>Sonstige landwirtschaftliche Kulturen</t>
  </si>
  <si>
    <t>Brache</t>
  </si>
  <si>
    <t>Summe 4001 bis 4098</t>
  </si>
  <si>
    <t xml:space="preserve">Tierproduktion </t>
  </si>
  <si>
    <t>JDB              St.</t>
  </si>
  <si>
    <t>kg/Kuh u. Jahr, g/Tag,Ferkel/Sau Umtriebe, Kälber/ Kuh</t>
  </si>
  <si>
    <t>kg/Jahr, g/Tag,Ferkel/Sau Umtriebe, Kälber/ Kuh</t>
  </si>
  <si>
    <t>Pferde</t>
  </si>
  <si>
    <t>Pferde über 3 Jahre</t>
  </si>
  <si>
    <t xml:space="preserve">Rinder </t>
  </si>
  <si>
    <t xml:space="preserve">Zuchtfärsen  </t>
  </si>
  <si>
    <t xml:space="preserve">Mastfärsen  </t>
  </si>
  <si>
    <t xml:space="preserve">Milchkühe  </t>
  </si>
  <si>
    <t xml:space="preserve">Ammen- und Mutterkühe  </t>
  </si>
  <si>
    <t xml:space="preserve">Schlacht- und Mastkühe  </t>
  </si>
  <si>
    <t>Kuhmilch €/ dt</t>
  </si>
  <si>
    <t>leb. geb. Kälber/ Kuh</t>
  </si>
  <si>
    <t>Zuchtbullen</t>
  </si>
  <si>
    <t xml:space="preserve">Schweine </t>
  </si>
  <si>
    <t>Mastschweine über 50 kg</t>
  </si>
  <si>
    <t xml:space="preserve">Jungsauen </t>
  </si>
  <si>
    <t xml:space="preserve">Zuchtsauen  </t>
  </si>
  <si>
    <t>leb. geb. Ferkel/ Sau</t>
  </si>
  <si>
    <t>Jungeber 50 bis 120 kg</t>
  </si>
  <si>
    <t xml:space="preserve">Zuchteber  </t>
  </si>
  <si>
    <t xml:space="preserve">Schafe </t>
  </si>
  <si>
    <t>Lämmer bis 6 Monate</t>
  </si>
  <si>
    <t>Jungschafe über 6 bis 12 Mon.</t>
  </si>
  <si>
    <t>Jungschafe über 12 bis 20 Mon.</t>
  </si>
  <si>
    <t xml:space="preserve">Mutterschafe   </t>
  </si>
  <si>
    <t>leb. geb. Lämmer/ Mutterschaf</t>
  </si>
  <si>
    <t>Zuchtböcke</t>
  </si>
  <si>
    <t>Wolle  kg Wolle/ Schaf</t>
  </si>
  <si>
    <t>Schafmilch €/ dt</t>
  </si>
  <si>
    <t xml:space="preserve">Geflügel </t>
  </si>
  <si>
    <t>Hühnerküken</t>
  </si>
  <si>
    <t xml:space="preserve">Junghennen  </t>
  </si>
  <si>
    <t xml:space="preserve">Legehennen </t>
  </si>
  <si>
    <t>Eier/ Henne</t>
  </si>
  <si>
    <t xml:space="preserve">Jungmasthühner  </t>
  </si>
  <si>
    <t xml:space="preserve">Mastenten  </t>
  </si>
  <si>
    <t xml:space="preserve">Mastputen </t>
  </si>
  <si>
    <t xml:space="preserve">Mastgänse  </t>
  </si>
  <si>
    <t xml:space="preserve">Zuchtputen, -enten, -gänse  </t>
  </si>
  <si>
    <t>Sonstiges Geflügel</t>
  </si>
  <si>
    <t xml:space="preserve">Sonstige Tiere </t>
  </si>
  <si>
    <t xml:space="preserve">Mutterziegen </t>
  </si>
  <si>
    <t xml:space="preserve">Sonstige Ziegen </t>
  </si>
  <si>
    <t>Ziegenmilch €/ dt</t>
  </si>
  <si>
    <t>Summe TP</t>
  </si>
  <si>
    <t xml:space="preserve">Obst-, Garten-, Weinbau             </t>
  </si>
  <si>
    <t>Erntefl. in ha bzw. m²</t>
  </si>
  <si>
    <t>dt/ha, kg/m²   Stck./m²     hl/ha</t>
  </si>
  <si>
    <t>Durch-schnitts-preis EUR/dt/kg/Stck.</t>
  </si>
  <si>
    <t>c) Obstbau</t>
  </si>
  <si>
    <t>Äpfel</t>
  </si>
  <si>
    <t>Sonstiges Kernobst</t>
  </si>
  <si>
    <t>Süßkirschen</t>
  </si>
  <si>
    <t>Sauerkirschen, Schattenmorellen</t>
  </si>
  <si>
    <t>Pflaumen und Zwetschen</t>
  </si>
  <si>
    <t>Sonstiges Steinobst</t>
  </si>
  <si>
    <t>Schalenobst</t>
  </si>
  <si>
    <t>Erdbeeren</t>
  </si>
  <si>
    <t>Sonst. Beeren (als Summe eintragen)</t>
  </si>
  <si>
    <t xml:space="preserve">d) Gartenbau </t>
  </si>
  <si>
    <t>e) Weinbau</t>
  </si>
  <si>
    <t>Ertragsrebfl.(ab 2.Standj.) (hl/ha ERF )</t>
  </si>
  <si>
    <t>Junganlagen (1. Standjahr)</t>
  </si>
  <si>
    <t>Rebbrache</t>
  </si>
  <si>
    <t>Rebschnittgärt.,Rebschule(als Summe)</t>
  </si>
  <si>
    <t>Summe 4291 bis 4298</t>
  </si>
  <si>
    <t>Umsatz-erlöse    EUR</t>
  </si>
  <si>
    <t>Spezielle Angaben zu den Verfahren</t>
  </si>
  <si>
    <t>Handel, Dienstleist., Nebenbetriebe  (Diversifikation) - Summe 2313 bis 2336</t>
  </si>
  <si>
    <t>Forstwirtschaft</t>
  </si>
  <si>
    <t xml:space="preserve">nicht zuteilb. Arbeiten </t>
  </si>
  <si>
    <t>für Betriebsleitung</t>
  </si>
  <si>
    <t>sonstiges</t>
  </si>
  <si>
    <t>kalk. Arbeitszeitbedarf insges.</t>
  </si>
  <si>
    <t>betr.-notw. Voll-AK (1900 Akh/J.)</t>
  </si>
  <si>
    <t>tatsächliche Zahl der Voll-AK</t>
  </si>
  <si>
    <t>davon weiblich</t>
  </si>
  <si>
    <t>Familien-AK (nicht entlohnte)</t>
  </si>
  <si>
    <t>Fremd-AK / Lohn-AK</t>
  </si>
  <si>
    <t>Landw. Ackerfläche</t>
  </si>
  <si>
    <t>2</t>
  </si>
  <si>
    <t>Wirtschaftlichkeitsanalyse</t>
  </si>
  <si>
    <t>Ertrag</t>
  </si>
  <si>
    <t>EUR</t>
  </si>
  <si>
    <t>2269</t>
  </si>
  <si>
    <t>2312</t>
  </si>
  <si>
    <t>2338</t>
  </si>
  <si>
    <t xml:space="preserve">Umsatzerlöse insgesamt </t>
  </si>
  <si>
    <t xml:space="preserve">Bestandsveränderung fertige/unfertige Erzeugn. (PP) </t>
  </si>
  <si>
    <t xml:space="preserve">Bestandsveränderung TP </t>
  </si>
  <si>
    <t>andere aktivierte Eigenleistungen</t>
  </si>
  <si>
    <t>2446</t>
  </si>
  <si>
    <t>2459</t>
  </si>
  <si>
    <t>Betriebsertrag gesamt</t>
  </si>
  <si>
    <t>Aufwand</t>
  </si>
  <si>
    <t>2739</t>
  </si>
  <si>
    <t>2749</t>
  </si>
  <si>
    <t>2785</t>
  </si>
  <si>
    <t>2786</t>
  </si>
  <si>
    <t xml:space="preserve">Materialaufwand insgesamt </t>
  </si>
  <si>
    <t>2798</t>
  </si>
  <si>
    <t>2800</t>
  </si>
  <si>
    <t>2801</t>
  </si>
  <si>
    <t>2808</t>
  </si>
  <si>
    <t>2813</t>
  </si>
  <si>
    <t>Betriebsaufwand gesamt</t>
  </si>
  <si>
    <r>
      <t>Betriebsergebnis</t>
    </r>
    <r>
      <rPr>
        <sz val="10"/>
        <rFont val="Arial"/>
        <family val="2"/>
      </rPr>
      <t xml:space="preserve"> </t>
    </r>
  </si>
  <si>
    <t>2899</t>
  </si>
  <si>
    <t>Finanzergebnis</t>
  </si>
  <si>
    <t>Erträge aus Beteiligungen u. Geschäftsguthaben</t>
  </si>
  <si>
    <t>2900</t>
  </si>
  <si>
    <t>Erträge aus anderen Wertpapieren u. Ausleihungen des Finanzanlagevermögens</t>
  </si>
  <si>
    <t>2902</t>
  </si>
  <si>
    <t>Sonstige Zinsen u. ähnliche Erträge</t>
  </si>
  <si>
    <t>2904</t>
  </si>
  <si>
    <t>Erträge aus Gewinngemeinschaften, Gewinn- u. Teilgewinnabführungsverträgen</t>
  </si>
  <si>
    <t>2906</t>
  </si>
  <si>
    <t>Erträge aus Verlustübernahme</t>
  </si>
  <si>
    <t>2908</t>
  </si>
  <si>
    <t>Abschreibung auf Finanzanlagen u. Wertpapiere des Umlaufvermögens</t>
  </si>
  <si>
    <t>2910</t>
  </si>
  <si>
    <t>Aufwendungen aus Verlustübernahme</t>
  </si>
  <si>
    <t>2912</t>
  </si>
  <si>
    <t>Aufgrund einer Gewinngemeinschaft, eines Gewinn- od.Teilgewinnabführungsvertr.abgeführter Gewinn</t>
  </si>
  <si>
    <t>2913</t>
  </si>
  <si>
    <t>Zinsen und ähnliche Aufwendungen</t>
  </si>
  <si>
    <t>2914</t>
  </si>
  <si>
    <t xml:space="preserve">Finanzergebnis </t>
  </si>
  <si>
    <t xml:space="preserve">Ergebnis der gewöhnl. Geschäftstätigkeit </t>
  </si>
  <si>
    <t xml:space="preserve">Steuern vom Einkommen u. Ertrag </t>
  </si>
  <si>
    <t>2935</t>
  </si>
  <si>
    <t xml:space="preserve">Sonstige Steuern </t>
  </si>
  <si>
    <t>Entnahmen</t>
  </si>
  <si>
    <t>für die Lebenshaltung</t>
  </si>
  <si>
    <t xml:space="preserve">für das Altenteil </t>
  </si>
  <si>
    <t xml:space="preserve">für private Versicherungen </t>
  </si>
  <si>
    <t xml:space="preserve">für private Steuern </t>
  </si>
  <si>
    <t xml:space="preserve">zur Bildung von Privatvermögen </t>
  </si>
  <si>
    <t xml:space="preserve">Sonstige Entnahmen </t>
  </si>
  <si>
    <t xml:space="preserve">Entnahmen gesamt </t>
  </si>
  <si>
    <t>1579</t>
  </si>
  <si>
    <t>Einlagen</t>
  </si>
  <si>
    <t>aus nicht Erwerbseinkünften</t>
  </si>
  <si>
    <t>1581</t>
  </si>
  <si>
    <t xml:space="preserve">aus Privatvermögen </t>
  </si>
  <si>
    <t>1582</t>
  </si>
  <si>
    <t xml:space="preserve">aus Einkommensübertragungen </t>
  </si>
  <si>
    <t>Sonstige Einlagen</t>
  </si>
  <si>
    <t xml:space="preserve">Einlagen gesamt </t>
  </si>
  <si>
    <t>1589</t>
  </si>
  <si>
    <t>Eigenkapitalveränderung (über GuV)</t>
  </si>
  <si>
    <t>-</t>
  </si>
  <si>
    <t>Einlagen aus Privatvermögen</t>
  </si>
  <si>
    <t>+</t>
  </si>
  <si>
    <t>Entnahmen zur Bildung von Privatvermögen</t>
  </si>
  <si>
    <t>1576</t>
  </si>
  <si>
    <t xml:space="preserve"> -</t>
  </si>
  <si>
    <t>zeitraumfremde Erträge</t>
  </si>
  <si>
    <t>2497</t>
  </si>
  <si>
    <t xml:space="preserve"> +</t>
  </si>
  <si>
    <t>zeitraumfremde Aufwendungen</t>
  </si>
  <si>
    <t>2896</t>
  </si>
  <si>
    <t>ber. Eigenkapitalveränd. (über GuV)</t>
  </si>
  <si>
    <t>KZ_9239</t>
  </si>
  <si>
    <t>ordentliches Ergebnis</t>
  </si>
  <si>
    <t>KZ_9004</t>
  </si>
  <si>
    <t>KZ_9240</t>
  </si>
  <si>
    <t>langfristige Kapitaldienstgrenze</t>
  </si>
  <si>
    <t>KZ_9231</t>
  </si>
  <si>
    <t>mittelfristige Kapitaldienstgrenze</t>
  </si>
  <si>
    <t>KZ_9232</t>
  </si>
  <si>
    <t>kurzfristige Kapitaldienstgrenze</t>
  </si>
  <si>
    <t>KZ_9233</t>
  </si>
  <si>
    <t>KZ_9241</t>
  </si>
  <si>
    <t>Bilanz</t>
  </si>
  <si>
    <t xml:space="preserve">Aktiva </t>
  </si>
  <si>
    <t>1229</t>
  </si>
  <si>
    <t xml:space="preserve">Verbindlichkeiten </t>
  </si>
  <si>
    <t>1559</t>
  </si>
  <si>
    <t>1540</t>
  </si>
  <si>
    <t>Rückstellungen</t>
  </si>
  <si>
    <t>1539</t>
  </si>
  <si>
    <t>Sonderposten mit Rücklageanteil</t>
  </si>
  <si>
    <t>1523</t>
  </si>
  <si>
    <t>Sonstiger Sonderposten</t>
  </si>
  <si>
    <t>1529</t>
  </si>
  <si>
    <t>Rechnungsabgrenzungsposten</t>
  </si>
  <si>
    <t>1566</t>
  </si>
  <si>
    <t xml:space="preserve">       Einlage des stillen Gesellschafters</t>
  </si>
  <si>
    <t>1524</t>
  </si>
  <si>
    <t>1499</t>
  </si>
  <si>
    <t xml:space="preserve">       nicht durch Eigenkapital gedeckter Fehlbetrag</t>
  </si>
  <si>
    <t>1498</t>
  </si>
  <si>
    <t>Für die Erfassung von Daten für Obst-, Garten- und Weinbau bitte die nachfolgende Tabelle benutzen!</t>
  </si>
  <si>
    <t>wenn vorhanden</t>
  </si>
  <si>
    <t>bei der Buchstelle</t>
  </si>
  <si>
    <t>Katalog hinterlegen:
1 = Spezialisierter Ackerbaubetrieb
2 = Spezialisierter Gartenbaubetrieb
3.1 = Weinbaubetrieb
3.2 = Anderer Dauerkulturbetrieb
4.1 = Milchviehbetrieb
4.2 = Anderer Futterbaubetrieb
5 = Spezialisierter Veredlungbetrieb
6 = Pflanzenbauverbundbetrieb
7 = Tierhaltungsverbundbetrieb
8 = Verbundbetrieb - Pflanzenbau und Tierhaltung
9 = Nicht klassifizierbarer Betrieb</t>
  </si>
  <si>
    <t>Klassifizierung</t>
  </si>
  <si>
    <t>Spezialisierter Ackerbaubetrieb</t>
  </si>
  <si>
    <t>Spezialisierter Gartenbaubetrieb</t>
  </si>
  <si>
    <t>Weinbaubetrieb</t>
  </si>
  <si>
    <t>Anderer Dauerkulturbetrieb</t>
  </si>
  <si>
    <t>Milchviehbetrieb</t>
  </si>
  <si>
    <t>Anderer Futterbaubetrieb</t>
  </si>
  <si>
    <t>Spezialisierter Veredlungsbetrieb</t>
  </si>
  <si>
    <t>Pflanzenbauverbundbetrieb</t>
  </si>
  <si>
    <t>Tierhaltungsverbundbetrieb</t>
  </si>
  <si>
    <t>Verbundbetrieb Pflanzenbau und Tierhaltung</t>
  </si>
  <si>
    <t>Nicht klassifizierbarer Betrieb</t>
  </si>
  <si>
    <t>3.1</t>
  </si>
  <si>
    <t>3.2</t>
  </si>
  <si>
    <t>4.1</t>
  </si>
  <si>
    <t>4.2</t>
  </si>
  <si>
    <t>5</t>
  </si>
  <si>
    <t>6</t>
  </si>
  <si>
    <t>7</t>
  </si>
  <si>
    <t>8</t>
  </si>
  <si>
    <t>9</t>
  </si>
  <si>
    <t>konventionell</t>
  </si>
  <si>
    <t>ökologisch in Umstellung</t>
  </si>
  <si>
    <t>ökologisch</t>
  </si>
  <si>
    <r>
      <t>29. Klassifizierungssystem der EU</t>
    </r>
    <r>
      <rPr>
        <b/>
        <vertAlign val="superscript"/>
        <sz val="11"/>
        <rFont val="Times New Roman"/>
        <family val="1"/>
      </rPr>
      <t xml:space="preserve"> </t>
    </r>
    <r>
      <rPr>
        <b/>
        <sz val="11"/>
        <rFont val="Times New Roman"/>
        <family val="1"/>
      </rPr>
      <t>für landwirtschaftliche Betriebe</t>
    </r>
  </si>
  <si>
    <t>in Deutschland</t>
  </si>
  <si>
    <t>Produktionszweige und ihr Anteil am gesamten 
Standardoutput des Betriebes</t>
  </si>
  <si>
    <t>Spezialisierte Betriebe</t>
  </si>
  <si>
    <t xml:space="preserve">  Ackerbau</t>
  </si>
  <si>
    <t xml:space="preserve">  Getreide, Hülsenfrüchte, Kartoffeln, 
  Zuckerrüben, Handelsgewächse, 
  Feldgemüse, Futterpflanzen, 
  Sämereien, Hopfen</t>
  </si>
  <si>
    <t>&gt; 2/3</t>
  </si>
  <si>
    <t xml:space="preserve">  Gartenbau</t>
  </si>
  <si>
    <t xml:space="preserve">  Gartenbauprodukte insgesamt (im Freiland und unter Glas)</t>
  </si>
  <si>
    <t xml:space="preserve">      Gemüsebau</t>
  </si>
  <si>
    <t xml:space="preserve">      Gemüse, Erdbeeren </t>
  </si>
  <si>
    <t xml:space="preserve">      Zierpflanzen</t>
  </si>
  <si>
    <t xml:space="preserve">      Blumen und Zierpflanzen</t>
  </si>
  <si>
    <t xml:space="preserve">      Baumschulen</t>
  </si>
  <si>
    <t xml:space="preserve">      Baumschulprodukte</t>
  </si>
  <si>
    <t xml:space="preserve">      Sonstiger Gartenbau</t>
  </si>
  <si>
    <t xml:space="preserve">      Gemüsebau oder  Zierpflanzen oder 
      Baumschulen jeweils</t>
  </si>
  <si>
    <t>&lt;= 2/3</t>
  </si>
  <si>
    <t xml:space="preserve">  Dauerkulturen</t>
  </si>
  <si>
    <t xml:space="preserve">  Rebanlagen und Obstanlagen </t>
  </si>
  <si>
    <t xml:space="preserve">      Weinbau</t>
  </si>
  <si>
    <t xml:space="preserve">      Rebanlagen</t>
  </si>
  <si>
    <t xml:space="preserve">      Obstbau</t>
  </si>
  <si>
    <t xml:space="preserve">      Obstanlagen</t>
  </si>
  <si>
    <t xml:space="preserve">      Sonstige Dauerkulturen</t>
  </si>
  <si>
    <t xml:space="preserve">      Rebanlagen oder Obstanlagen jeweils</t>
  </si>
  <si>
    <t xml:space="preserve">  Futterbau</t>
  </si>
  <si>
    <t xml:space="preserve">  Rinder, Schafe, Ziegen, Pferde</t>
  </si>
  <si>
    <t xml:space="preserve">      Milchvieh</t>
  </si>
  <si>
    <t xml:space="preserve">      Milchkühe, 
      Färsen, weibliche Jungrinder </t>
  </si>
  <si>
    <t>&gt; 3/4</t>
  </si>
  <si>
    <t xml:space="preserve">      Sonstiger Futterbau</t>
  </si>
  <si>
    <t xml:space="preserve">      Zucht- und Mastrinder, 
      Schafe, Ziegen, Pferde</t>
  </si>
  <si>
    <t xml:space="preserve">  Veredlung</t>
  </si>
  <si>
    <t xml:space="preserve">  Schweine, Geflügel</t>
  </si>
  <si>
    <t>Nicht spezialisierte 
Betriebe</t>
  </si>
  <si>
    <t xml:space="preserve">  Gemischtbetriebe</t>
  </si>
  <si>
    <t xml:space="preserve">  Ackerbau oder Gartenbau oder Dauerkulturen oder
  Futterbau oder Veredlung jeweils</t>
  </si>
  <si>
    <t xml:space="preserve">      Pflanzenbauverbund</t>
  </si>
  <si>
    <t xml:space="preserve">      Ackerbau oder Gartenbau oder Dauerkulturen    </t>
  </si>
  <si>
    <t>&gt; 1/3</t>
  </si>
  <si>
    <t xml:space="preserve">      Futterbau oder Veredlung </t>
  </si>
  <si>
    <t>&lt;= 1/3</t>
  </si>
  <si>
    <t xml:space="preserve">      Viehhaltungsverbund</t>
  </si>
  <si>
    <t xml:space="preserve">      Ackerbau oder Gartenbau oder Dauerkulturen </t>
  </si>
  <si>
    <t>&lt;=1/3</t>
  </si>
  <si>
    <t xml:space="preserve">      Pflanzenbau-Viehhaltung</t>
  </si>
  <si>
    <t xml:space="preserve">      Futterbau oder Veredlung oder Ackerbau oder 
      Gartenbau oder Dauerkulturen jeweils</t>
  </si>
  <si>
    <t>Anm.: Geänderte Klassifikation ab dem Kalenderjahr 2010 bzw. Wirtschaftsjahr 2010/11.</t>
  </si>
  <si>
    <t>Q u e l l e:  BMEL (723).</t>
  </si>
  <si>
    <t>Stand: 23.05.2019</t>
  </si>
  <si>
    <t>Erntefläche in ha</t>
  </si>
  <si>
    <t>Durchschnitts-preis EUR/dt/kg/Stck.</t>
  </si>
  <si>
    <t>Anteil Direktvermarktung in % des Umsatzes</t>
  </si>
  <si>
    <t>Endverbraucher ab Betrieb</t>
  </si>
  <si>
    <t>Eigenes Ladengeschäft</t>
  </si>
  <si>
    <t>Wochenmarkt</t>
  </si>
  <si>
    <t>Großmarkt/Selbstvermarktung</t>
  </si>
  <si>
    <t xml:space="preserve"> Groß- u. Kommissionshandel, Versteigerung</t>
  </si>
  <si>
    <t xml:space="preserve"> Absatzgenossenschaft</t>
  </si>
  <si>
    <t>Betriebsertrag</t>
  </si>
  <si>
    <t>Betriebsaufwand</t>
  </si>
  <si>
    <r>
      <t xml:space="preserve">Bewirtschaftungsform </t>
    </r>
    <r>
      <rPr>
        <sz val="9"/>
        <rFont val="Arial"/>
        <family val="2"/>
      </rPr>
      <t>(Auswahlliste)</t>
    </r>
  </si>
  <si>
    <r>
      <t xml:space="preserve">Betriebsform </t>
    </r>
    <r>
      <rPr>
        <sz val="9"/>
        <rFont val="Arial"/>
        <family val="2"/>
      </rPr>
      <t>(Auswahlliste)</t>
    </r>
  </si>
  <si>
    <t>Geschäftsplan Teil 2</t>
  </si>
  <si>
    <t>Geschäftsplan</t>
  </si>
  <si>
    <t>(entsprechend EU-Betriebssystematik, siehe Informationen zur Klassifizierung im Tabellenblatt unter Berücksichtigung der Berechnung des Standardoutputs)</t>
  </si>
  <si>
    <t>Landwirtschaftliche Berufsausbildung</t>
  </si>
  <si>
    <t>Landwirtschaftlicher Fachschulabschluss (Techniker, Wirtschafter)</t>
  </si>
  <si>
    <t>Meister im Bereich Landwirtschaft</t>
  </si>
  <si>
    <t>Landwirtschaftliche FH oder Hochschulabschluss</t>
  </si>
  <si>
    <t>keine (abgeschlossene) landwirtschaftliche Ausbildung</t>
  </si>
  <si>
    <t>antragsberechtigt sind nur Einzelunternehmen oder Personengesellschaften</t>
  </si>
  <si>
    <r>
      <t xml:space="preserve">Betriebs-Nr.
</t>
    </r>
    <r>
      <rPr>
        <sz val="9"/>
        <rFont val="Arial"/>
        <family val="2"/>
      </rPr>
      <t>(BNR 10)</t>
    </r>
  </si>
  <si>
    <t xml:space="preserve">Buchstelle </t>
  </si>
  <si>
    <t xml:space="preserve">Mandantennummer </t>
  </si>
  <si>
    <t xml:space="preserve">Abschlussstichtag </t>
  </si>
  <si>
    <t xml:space="preserve">Rechtsform </t>
  </si>
  <si>
    <t xml:space="preserve">Schlüssel </t>
  </si>
  <si>
    <t xml:space="preserve">Jahr der Umstellung </t>
  </si>
  <si>
    <t xml:space="preserve">Ziel - Jahr </t>
  </si>
  <si>
    <t>Verbindlichkeiten / Kapitaldienst</t>
  </si>
  <si>
    <t>Valuta zum Abschlussstichtag</t>
  </si>
  <si>
    <t>Zinsaufwand zum Abschlussstichtag</t>
  </si>
  <si>
    <t>Tilgungsleistung zum Abschlussstichtag</t>
  </si>
  <si>
    <t>Kapitaldienst zum Abschlussstichtag</t>
  </si>
  <si>
    <t>Nennbetrag in EUR</t>
  </si>
  <si>
    <t xml:space="preserve">Art des Darlehens A / R *) </t>
  </si>
  <si>
    <t>Zinssatz in %</t>
  </si>
  <si>
    <t>Tilgungs-betrag bzw. Annuität</t>
  </si>
  <si>
    <t>bereits vorhandene Darlehen</t>
  </si>
  <si>
    <t>A</t>
  </si>
  <si>
    <t>gesamt</t>
  </si>
  <si>
    <t>Neudarlehen</t>
  </si>
  <si>
    <t>Gesellschafter Darlehen</t>
  </si>
  <si>
    <t>Neudarlehen insgesamt</t>
  </si>
  <si>
    <t>Verbindlichkeiten insgesamt</t>
  </si>
  <si>
    <t>*)    A - Annuitätendarlehen, R - Ratendarlehen</t>
  </si>
  <si>
    <t>**)  bei Annuitätendarlehen %-Satz des Darlehens zzgl. ersparter Zinsen,  bei Ratendarlehen vereinbarte Ratenhöhe in EUR</t>
  </si>
  <si>
    <t xml:space="preserve">3 </t>
  </si>
  <si>
    <t>Struktur der Existenzgründung - Finanzierungsbedarf -</t>
  </si>
  <si>
    <t>Investitionen</t>
  </si>
  <si>
    <t>MwSt.</t>
  </si>
  <si>
    <t>Nettoausgaben</t>
  </si>
  <si>
    <t>%</t>
  </si>
  <si>
    <t>Stallumbau/-neubau</t>
  </si>
  <si>
    <t>bar</t>
  </si>
  <si>
    <t>unbar</t>
  </si>
  <si>
    <t>Rinder</t>
  </si>
  <si>
    <t>Summe</t>
  </si>
  <si>
    <t>Schweine</t>
  </si>
  <si>
    <t>sonstige</t>
  </si>
  <si>
    <t>sonstige Baumaßnahmen</t>
  </si>
  <si>
    <t>Lagerhallen</t>
  </si>
  <si>
    <t>Wirtschaftsdüngerlager</t>
  </si>
  <si>
    <t>Gebäudekauf</t>
  </si>
  <si>
    <t>Landkauf</t>
  </si>
  <si>
    <t>Technikkauf</t>
  </si>
  <si>
    <t>Viehzukauf</t>
  </si>
  <si>
    <t>Viehaufstockung (aus eig. Bestand)</t>
  </si>
  <si>
    <t>sonstiger Finanzierungsbedarf</t>
  </si>
  <si>
    <t>Umlaufvermögen*</t>
  </si>
  <si>
    <t>Überbrückungsbedarf in Anlaufjahren*</t>
  </si>
  <si>
    <t>Ablösung von Verbindlichkeiten*</t>
  </si>
  <si>
    <t>privater Kapitalbedarf *</t>
  </si>
  <si>
    <t>Summe Finanzierungsbedarf**:</t>
  </si>
  <si>
    <t>davon unbar:</t>
  </si>
  <si>
    <t>* Angaben in einem Beiblatt erläutern</t>
  </si>
  <si>
    <t>** Es muss ein Finanzierungsbedarf von mindestens 70.000 EUR (Höhe Zuschuss) nachgewiesen werden.</t>
  </si>
  <si>
    <t>Hausbankdarlehen</t>
  </si>
  <si>
    <t>Bewirt-schaftet</t>
  </si>
  <si>
    <t>Erzeugnis</t>
  </si>
  <si>
    <t>Obstfläche</t>
  </si>
  <si>
    <t>Baumschulfläche</t>
  </si>
  <si>
    <t>Grundfläche Gartengewächse</t>
  </si>
  <si>
    <t>Sonstige Freilandfläche</t>
  </si>
  <si>
    <t>BMEL Code</t>
  </si>
  <si>
    <t>30.06./ 31.12./ anderer</t>
  </si>
  <si>
    <t>Anlage Geschäftsplan Teil 2 zum Antrag auf Gewährung einer Zuwendung</t>
  </si>
  <si>
    <t>Förderrichtlinie Landwirtschaft, Investition, Existenzgründung - FRL LIE/2023, Teil Existenzgründung</t>
  </si>
  <si>
    <t>Durch-schnittspreis  EUR/dt</t>
  </si>
  <si>
    <t>Durch-schnittspreis EUR/dt</t>
  </si>
  <si>
    <t>Flächenstilllegung</t>
  </si>
  <si>
    <t>Flächenstilllegung für mind. 10 Jahre</t>
  </si>
  <si>
    <t>Summe Pferde</t>
  </si>
  <si>
    <t>Summe Rinder</t>
  </si>
  <si>
    <t>Summe Schweine</t>
  </si>
  <si>
    <t>Summe Schafe</t>
  </si>
  <si>
    <t>Summe Geflügel</t>
  </si>
  <si>
    <t>Summe sonstige Tiere</t>
  </si>
  <si>
    <t>Summe Obstbau</t>
  </si>
  <si>
    <t>Summe Gartenbau</t>
  </si>
  <si>
    <t>Summe Weinbau</t>
  </si>
  <si>
    <t>Summe Pflanzenproduktion</t>
  </si>
  <si>
    <t>ha</t>
  </si>
  <si>
    <t>m²</t>
  </si>
  <si>
    <t>Durch-schnittspreis EUR/dt/kg/ Stck.</t>
  </si>
  <si>
    <t>Kohlgemüse im Freilandanbau</t>
  </si>
  <si>
    <t>Blattgemüse im Freilandanbau</t>
  </si>
  <si>
    <t xml:space="preserve">Tomaten im Freilandanbau </t>
  </si>
  <si>
    <t>Sonst. Fruchtgemüse im Freilandanbau</t>
  </si>
  <si>
    <t>Spargel im Freilandanbau</t>
  </si>
  <si>
    <t>Knollen-, Wurzelgemüse im Freilandanbau</t>
  </si>
  <si>
    <t xml:space="preserve">Hülsengemüse im Freilandanbau </t>
  </si>
  <si>
    <t xml:space="preserve">Sonstiges Gemüse im Freilandanbau </t>
  </si>
  <si>
    <t>Kohlgemüse im Gewächshaus</t>
  </si>
  <si>
    <t>Blattgemüse im Gewächshaus</t>
  </si>
  <si>
    <t>Tomaten im Gewächshaus</t>
  </si>
  <si>
    <t>Sonstiges Fruchtgemüse im Gewächshaus</t>
  </si>
  <si>
    <t>Knollen-, Wurzelgemüse im Gewächshaus</t>
  </si>
  <si>
    <t>Hülsengemüse im Gewächshaus</t>
  </si>
  <si>
    <t>Sonstiges Gemüse im Gewächshaus</t>
  </si>
  <si>
    <t>Pilze</t>
  </si>
  <si>
    <t>Schnittblumen im Freilandanbau</t>
  </si>
  <si>
    <t>Jungpflanzen im Freilandanbau</t>
  </si>
  <si>
    <t>Topfpflanzen im Freilandanbau</t>
  </si>
  <si>
    <t>Stauden im Freilandanbau</t>
  </si>
  <si>
    <t>Blumenzwiebel, -knollen im Freilandanbau</t>
  </si>
  <si>
    <t>Schnittblumen im Gewächshaus</t>
  </si>
  <si>
    <t>Jungpflanzen im Gewächshaus</t>
  </si>
  <si>
    <t>Topfpflanzen im Gewächshaus</t>
  </si>
  <si>
    <t>Stauden im Gewächshaus</t>
  </si>
  <si>
    <t>Hydrokulturen u. sonstiger Gewächshausanbau</t>
  </si>
  <si>
    <t>Baumschulen (Grundfläche)</t>
  </si>
  <si>
    <t>Sämereien des Gartenbaus</t>
  </si>
  <si>
    <t>Übriger Gartenbau</t>
  </si>
  <si>
    <t>dt</t>
  </si>
  <si>
    <t>hl</t>
  </si>
  <si>
    <t>l</t>
  </si>
  <si>
    <t>hl/ha</t>
  </si>
  <si>
    <t>Sekt</t>
  </si>
  <si>
    <t>Flaschenwein, anderer Wein</t>
  </si>
  <si>
    <t>Flaschenwein, Qualitätswein</t>
  </si>
  <si>
    <t>Faßwein, anderer Wein</t>
  </si>
  <si>
    <t>Faßwein, Qualitätswein</t>
  </si>
  <si>
    <t>Keltertrauben für anderen Wein</t>
  </si>
  <si>
    <t xml:space="preserve">Keltertrauben für Qualitätswein  </t>
  </si>
  <si>
    <t>Sonstiger Betriebsertrag (z.B. Entschädigungen)</t>
  </si>
  <si>
    <t xml:space="preserve">Handel/Dienstleistungen/Nebenbetriebe </t>
  </si>
  <si>
    <t>Fischerei</t>
  </si>
  <si>
    <t>Forstwirtschaft u. Jagd</t>
  </si>
  <si>
    <t xml:space="preserve">Weinbau und Kellerei </t>
  </si>
  <si>
    <t>Gartenbau</t>
  </si>
  <si>
    <t>Obstbau</t>
  </si>
  <si>
    <t xml:space="preserve">Pflanzenproduktion </t>
  </si>
  <si>
    <t>Kellerei</t>
  </si>
  <si>
    <t>Forst</t>
  </si>
  <si>
    <t>Sonstiger Materialaufwand</t>
  </si>
  <si>
    <t>Nachlässe</t>
  </si>
  <si>
    <t>Bestandsänderungen (Roh-, Hilfs-, Betriebsstoffe, Waren)</t>
  </si>
  <si>
    <t>2787 +
2788</t>
  </si>
  <si>
    <t>betriebliche Unfallversicherung</t>
  </si>
  <si>
    <t xml:space="preserve">AfA immaterielle Vermögensgegenstände </t>
  </si>
  <si>
    <t>AfA Sachanlagen</t>
  </si>
  <si>
    <t>3029_8</t>
  </si>
  <si>
    <t>3039_8</t>
  </si>
  <si>
    <t xml:space="preserve">Unterhaltung Wirtschaftsgebäude </t>
  </si>
  <si>
    <t xml:space="preserve">Pacht für luf. Flächen </t>
  </si>
  <si>
    <t>2841 + 
2845</t>
  </si>
  <si>
    <t>Miete, Leasing</t>
  </si>
  <si>
    <t>Gewinn/Verlust bzw. Jahresüberschuss/Jahresfehlbetrag</t>
  </si>
  <si>
    <t xml:space="preserve">für sonstige Einkommensübertragung </t>
  </si>
  <si>
    <t>für nichtlandwirtschaftliche Einkünfte</t>
  </si>
  <si>
    <t xml:space="preserve">aus nichtlandwirtschaftlichen Erwerbseinkünften </t>
  </si>
  <si>
    <t>Ausschöpfung der langfristigen Kapitaldienstgrenze (%)</t>
  </si>
  <si>
    <t>Ordentliches Ergebnis zuzüglich Personalaufwand je AK</t>
  </si>
  <si>
    <t>KZ_9007</t>
  </si>
  <si>
    <t>Voll-Arbeitskräfte</t>
  </si>
  <si>
    <t>7099</t>
  </si>
  <si>
    <t>BMEL
Code</t>
  </si>
  <si>
    <t>Summe staatliche Zuwendungen</t>
  </si>
  <si>
    <t>Landw. Dauerkulturfläche</t>
  </si>
  <si>
    <t>Gewächshaus unbeheizbar</t>
  </si>
  <si>
    <t>Gewächshaus beheizbar</t>
  </si>
  <si>
    <t>Berechnete Felder, eine Eingabe ist nicht möglich</t>
  </si>
  <si>
    <t>Eingabefelder, die bei Berechnungen berücksichtigt werden</t>
  </si>
  <si>
    <t>Wenn nicht vorhanden, 0 eintragen.</t>
  </si>
  <si>
    <t>Eingabefelder, die nur informativ untergeordnete Beträge enthalten</t>
  </si>
  <si>
    <t>dv. Einkommensgrundstützung</t>
  </si>
  <si>
    <r>
      <t xml:space="preserve">sonstige betriebl. Erträge </t>
    </r>
    <r>
      <rPr>
        <sz val="10"/>
        <rFont val="Arial"/>
        <family val="2"/>
      </rPr>
      <t>(einschl. zeitraumfremde)</t>
    </r>
  </si>
  <si>
    <t>=2449+2459+2497</t>
  </si>
  <si>
    <t>Erläuterungen zu den Inhalten der einzelnen Positionen finden Sie unter</t>
  </si>
  <si>
    <t>Ausführungsanweisung 2024</t>
  </si>
  <si>
    <t>Personalaufwand gesamt</t>
  </si>
  <si>
    <t>Abschreibungen gesamt</t>
  </si>
  <si>
    <t>dv. AfA Grundstücke/Bauten</t>
  </si>
  <si>
    <t>dv. AfA technische Anlagen und Maschinen</t>
  </si>
  <si>
    <t>dv. AfA Sonderverlustkonto</t>
  </si>
  <si>
    <t>sonstige betriebliche Aufwendungen gesamt</t>
  </si>
  <si>
    <t>Erlösschmälerung (Skonti, Boni, Rabatte)</t>
  </si>
  <si>
    <r>
      <t xml:space="preserve">Kapitaldienst </t>
    </r>
    <r>
      <rPr>
        <sz val="10"/>
        <rFont val="Arial"/>
        <family val="2"/>
      </rPr>
      <t>(Zinsen + Tilgung)</t>
    </r>
  </si>
  <si>
    <t xml:space="preserve">       dv. Verbindlichkeiten gegen Kreditinst.</t>
  </si>
  <si>
    <t>Darlehens-beginn</t>
  </si>
  <si>
    <t>Investitions- volumen gesamt inkl. unbare Eigenleistungen und MwSt.</t>
  </si>
  <si>
    <t xml:space="preserve">Erläuterungen zu den Kennzahlen finden Sie unter </t>
  </si>
  <si>
    <t>20 Kennzahlen als Grundgerüst - Landwirtschaft - sachsen.de</t>
  </si>
  <si>
    <t>Werte nur informativ, werden nicht in Berechnung Betriebsertrag einbezogen</t>
  </si>
  <si>
    <t>werden bei Berechnung der mittelfristigen Kapitaldienstgrenze berücksichtigt</t>
  </si>
  <si>
    <t>werden bei Berechnung der langfristigen KDG berücksichtigt (i.d.R. für Einzelunternehmen/GbR nicht zutreffend)</t>
  </si>
  <si>
    <t>Positive Werte eintragen, Aufwand wird bei Berechnung Gewinn von Ertrag abgezogen</t>
  </si>
  <si>
    <t>für Planung keine Eintragung notwendig</t>
  </si>
  <si>
    <t>wird bei Berechnung "Ordentliches Ergebnis + Personalaufwand" berücksichtigt</t>
  </si>
  <si>
    <t>gesamter Personalaufwand einschließlich BUV</t>
  </si>
  <si>
    <t>Werte nur informativ, werden nicht in Berechnung Betriebsaufwand einbezogen</t>
  </si>
  <si>
    <t>für Finanzergebnis nur positive Werte eintragen, Aufwand wird bei Berechnung Finanzergebnis abgezogen</t>
  </si>
  <si>
    <t>Steuerzahlungen als positive Werte eintragen</t>
  </si>
  <si>
    <t>Eigkapital/eigkapitalähnliche Pos.  (Einzelunternehmen/GbR)</t>
  </si>
  <si>
    <t>Erläuterungen/Hinweise</t>
  </si>
  <si>
    <t xml:space="preserve">Bitte beachten Sie die folgenden Hinweise für das Ausfüllen des Geschäftsplans. </t>
  </si>
  <si>
    <t>Weitere Erläuterungen finden Sie auch direkt neben den Zeilen der Tabelle I2.</t>
  </si>
  <si>
    <t>Die Blätter "Erläuterungen" und "Klassifizierung" sowie ggf. I1 Obst-Gartenbau müssen</t>
  </si>
  <si>
    <t>nicht ausgedruckt und nicht eingereicht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</si>
</sst>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1"/>
      <color theme="1"/>
      <name val="Calibri"/>
      <family val="2"/>
      <scheme val="minor"/>
    </font>
    <font>
      <sz val="10"/>
      <name val="Arial"/>
      <family val="2"/>
    </font>
    <font>
      <b/>
      <sz val="11"/>
      <color indexed="9"/>
      <name val="Arial"/>
      <family val="2"/>
    </font>
    <font>
      <b/>
      <sz val="11"/>
      <name val="Arial"/>
      <family val="2"/>
    </font>
    <font>
      <b/>
      <sz val="14"/>
      <color indexed="17"/>
      <name val="Arial"/>
      <family val="2"/>
    </font>
    <font>
      <b/>
      <sz val="16"/>
      <color indexed="17"/>
      <name val="Arial"/>
      <family val="2"/>
    </font>
    <font>
      <b/>
      <u/>
      <sz val="11"/>
      <name val="Arial"/>
      <family val="2"/>
    </font>
    <font>
      <b/>
      <sz val="10"/>
      <name val="Arial"/>
      <family val="2"/>
    </font>
    <font>
      <sz val="10"/>
      <color indexed="8"/>
      <name val="Arial"/>
      <family val="2"/>
    </font>
    <font>
      <sz val="8"/>
      <name val="Arial"/>
      <family val="2"/>
    </font>
    <font>
      <sz val="9"/>
      <name val="Arial"/>
      <family val="2"/>
    </font>
    <font>
      <sz val="8"/>
      <color indexed="8"/>
      <name val="Arial"/>
      <family val="2"/>
    </font>
    <font>
      <b/>
      <sz val="11"/>
      <color indexed="17"/>
      <name val="Arial"/>
      <family val="2"/>
    </font>
    <font>
      <sz val="11"/>
      <color indexed="17"/>
      <name val="Arial"/>
      <family val="2"/>
    </font>
    <font>
      <b/>
      <sz val="13"/>
      <name val="Arial"/>
      <family val="2"/>
    </font>
    <font>
      <sz val="13"/>
      <name val="Arial"/>
      <family val="2"/>
    </font>
    <font>
      <i/>
      <sz val="10"/>
      <name val="Arial"/>
      <family val="2"/>
    </font>
    <font>
      <sz val="8"/>
      <name val="Times New Roman"/>
      <family val="1"/>
    </font>
    <font>
      <b/>
      <sz val="11"/>
      <name val="Times New Roman"/>
      <family val="1"/>
    </font>
    <font>
      <b/>
      <vertAlign val="superscript"/>
      <sz val="11"/>
      <name val="Times New Roman"/>
      <family val="1"/>
    </font>
    <font>
      <b/>
      <sz val="8"/>
      <name val="Times New Roman"/>
      <family val="1"/>
    </font>
    <font>
      <sz val="7"/>
      <name val="Times New Roman"/>
      <family val="1"/>
    </font>
    <font>
      <sz val="8"/>
      <color theme="1"/>
      <name val="Times New Roman"/>
      <family val="1"/>
    </font>
    <font>
      <sz val="14"/>
      <color indexed="17"/>
      <name val="Arial"/>
      <family val="2"/>
    </font>
    <font>
      <sz val="16"/>
      <name val="Arial"/>
      <family val="2"/>
    </font>
    <font>
      <b/>
      <u/>
      <sz val="14"/>
      <color rgb="FF008000"/>
      <name val="Arial"/>
      <family val="2"/>
    </font>
    <font>
      <sz val="11"/>
      <color theme="1"/>
      <name val="Calibri"/>
      <family val="2"/>
      <scheme val="minor"/>
    </font>
    <font>
      <sz val="11"/>
      <color theme="1"/>
      <name val="Arial"/>
      <family val="2"/>
    </font>
    <font>
      <sz val="11"/>
      <name val="Arial"/>
      <family val="2"/>
    </font>
    <font>
      <sz val="10"/>
      <color theme="0"/>
      <name val="Arial"/>
      <family val="2"/>
    </font>
    <font>
      <sz val="14"/>
      <color theme="1"/>
      <name val="Arial"/>
      <family val="2"/>
    </font>
    <font>
      <sz val="14"/>
      <name val="Arial"/>
      <family val="2"/>
    </font>
    <font>
      <b/>
      <sz val="11"/>
      <color theme="1"/>
      <name val="Arial"/>
      <family val="2"/>
    </font>
    <font>
      <b/>
      <sz val="14"/>
      <color theme="1"/>
      <name val="Arial"/>
      <family val="2"/>
    </font>
    <font>
      <sz val="10"/>
      <color theme="1"/>
      <name val="Arial"/>
      <family val="2"/>
    </font>
    <font>
      <b/>
      <sz val="9"/>
      <name val="Arial"/>
      <family val="2"/>
    </font>
    <font>
      <b/>
      <sz val="14"/>
      <color rgb="FF008000"/>
      <name val="Arial"/>
      <family val="2"/>
    </font>
    <font>
      <u/>
      <sz val="11"/>
      <color theme="10"/>
      <name val="Calibri"/>
      <family val="2"/>
      <scheme val="minor"/>
    </font>
  </fonts>
  <fills count="1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CCFFCC"/>
        <bgColor rgb="FFCCFFCC"/>
      </patternFill>
    </fill>
    <fill>
      <patternFill patternType="solid">
        <fgColor rgb="FFFFFF99"/>
        <bgColor indexed="64"/>
      </patternFill>
    </fill>
    <fill>
      <patternFill patternType="solid">
        <fgColor theme="0" tint="-0.34998626667073579"/>
        <bgColor indexed="64"/>
      </patternFill>
    </fill>
    <fill>
      <patternFill patternType="solid">
        <fgColor rgb="FFFFFF9B"/>
        <bgColor indexed="64"/>
      </patternFill>
    </fill>
  </fills>
  <borders count="205">
    <border>
      <left/>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hair">
        <color indexed="64"/>
      </left>
      <right style="hair">
        <color indexed="64"/>
      </right>
      <top style="hair">
        <color indexed="64"/>
      </top>
      <bottom style="hair">
        <color indexed="64"/>
      </bottom>
      <diagonal/>
    </border>
    <border>
      <left style="hair">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right style="hair">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style="hair">
        <color indexed="64"/>
      </left>
      <right style="hair">
        <color indexed="64"/>
      </right>
      <top style="medium">
        <color indexed="17"/>
      </top>
      <bottom/>
      <diagonal/>
    </border>
    <border>
      <left style="hair">
        <color indexed="64"/>
      </left>
      <right/>
      <top style="medium">
        <color indexed="17"/>
      </top>
      <bottom style="thin">
        <color indexed="64"/>
      </bottom>
      <diagonal/>
    </border>
    <border>
      <left/>
      <right style="thin">
        <color indexed="64"/>
      </right>
      <top style="medium">
        <color indexed="17"/>
      </top>
      <bottom style="thin">
        <color indexed="64"/>
      </bottom>
      <diagonal/>
    </border>
    <border>
      <left style="thin">
        <color indexed="64"/>
      </left>
      <right/>
      <top style="medium">
        <color indexed="17"/>
      </top>
      <bottom style="thin">
        <color indexed="64"/>
      </bottom>
      <diagonal/>
    </border>
    <border>
      <left/>
      <right/>
      <top style="medium">
        <color indexed="17"/>
      </top>
      <bottom style="thin">
        <color indexed="64"/>
      </bottom>
      <diagonal/>
    </border>
    <border>
      <left/>
      <right style="medium">
        <color indexed="17"/>
      </right>
      <top style="medium">
        <color indexed="17"/>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17"/>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17"/>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17"/>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17"/>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medium">
        <color indexed="17"/>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medium">
        <color indexed="17"/>
      </right>
      <top style="thin">
        <color indexed="64"/>
      </top>
      <bottom style="hair">
        <color indexed="64"/>
      </bottom>
      <diagonal/>
    </border>
    <border>
      <left style="hair">
        <color indexed="64"/>
      </left>
      <right style="medium">
        <color indexed="17"/>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17"/>
      </right>
      <top style="hair">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style="medium">
        <color indexed="17"/>
      </right>
      <top/>
      <bottom style="hair">
        <color indexed="64"/>
      </bottom>
      <diagonal/>
    </border>
    <border>
      <left style="hair">
        <color indexed="64"/>
      </left>
      <right style="medium">
        <color indexed="17"/>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medium">
        <color indexed="17"/>
      </bottom>
      <diagonal/>
    </border>
    <border>
      <left style="hair">
        <color indexed="64"/>
      </left>
      <right style="hair">
        <color indexed="64"/>
      </right>
      <top style="hair">
        <color indexed="64"/>
      </top>
      <bottom style="medium">
        <color indexed="17"/>
      </bottom>
      <diagonal/>
    </border>
    <border>
      <left style="hair">
        <color indexed="64"/>
      </left>
      <right style="thin">
        <color indexed="64"/>
      </right>
      <top style="hair">
        <color indexed="64"/>
      </top>
      <bottom style="medium">
        <color indexed="17"/>
      </bottom>
      <diagonal/>
    </border>
    <border>
      <left style="hair">
        <color indexed="64"/>
      </left>
      <right style="medium">
        <color indexed="17"/>
      </right>
      <top style="hair">
        <color indexed="64"/>
      </top>
      <bottom style="medium">
        <color indexed="17"/>
      </bottom>
      <diagonal/>
    </border>
    <border>
      <left style="thin">
        <color indexed="64"/>
      </left>
      <right style="hair">
        <color indexed="64"/>
      </right>
      <top style="thin">
        <color indexed="64"/>
      </top>
      <bottom/>
      <diagonal/>
    </border>
    <border>
      <left/>
      <right style="medium">
        <color indexed="17"/>
      </right>
      <top style="thin">
        <color indexed="64"/>
      </top>
      <bottom/>
      <diagonal/>
    </border>
    <border>
      <left/>
      <right style="medium">
        <color indexed="17"/>
      </right>
      <top/>
      <bottom style="thin">
        <color indexed="64"/>
      </bottom>
      <diagonal/>
    </border>
    <border>
      <left style="thick">
        <color theme="9" tint="-0.24994659260841701"/>
      </left>
      <right style="hair">
        <color indexed="64"/>
      </right>
      <top style="thick">
        <color theme="9" tint="-0.24994659260841701"/>
      </top>
      <bottom style="thin">
        <color indexed="64"/>
      </bottom>
      <diagonal/>
    </border>
    <border>
      <left style="hair">
        <color indexed="64"/>
      </left>
      <right/>
      <top style="thick">
        <color theme="9" tint="-0.24994659260841701"/>
      </top>
      <bottom style="thin">
        <color indexed="64"/>
      </bottom>
      <diagonal/>
    </border>
    <border>
      <left style="hair">
        <color indexed="64"/>
      </left>
      <right style="hair">
        <color indexed="64"/>
      </right>
      <top style="thick">
        <color theme="9" tint="-0.24994659260841701"/>
      </top>
      <bottom style="thin">
        <color indexed="64"/>
      </bottom>
      <diagonal/>
    </border>
    <border>
      <left style="hair">
        <color indexed="64"/>
      </left>
      <right style="thin">
        <color indexed="64"/>
      </right>
      <top style="thick">
        <color theme="9" tint="-0.24994659260841701"/>
      </top>
      <bottom style="thin">
        <color indexed="64"/>
      </bottom>
      <diagonal/>
    </border>
    <border>
      <left style="hair">
        <color indexed="64"/>
      </left>
      <right style="thick">
        <color theme="9" tint="-0.24994659260841701"/>
      </right>
      <top style="thick">
        <color theme="9" tint="-0.24994659260841701"/>
      </top>
      <bottom style="thin">
        <color indexed="64"/>
      </bottom>
      <diagonal/>
    </border>
    <border>
      <left style="thick">
        <color theme="9" tint="-0.24994659260841701"/>
      </left>
      <right style="hair">
        <color indexed="64"/>
      </right>
      <top/>
      <bottom style="hair">
        <color indexed="64"/>
      </bottom>
      <diagonal/>
    </border>
    <border>
      <left style="hair">
        <color indexed="64"/>
      </left>
      <right style="thick">
        <color theme="9" tint="-0.24994659260841701"/>
      </right>
      <top/>
      <bottom style="hair">
        <color indexed="64"/>
      </bottom>
      <diagonal/>
    </border>
    <border>
      <left style="thick">
        <color theme="9" tint="-0.24994659260841701"/>
      </left>
      <right style="hair">
        <color indexed="64"/>
      </right>
      <top style="hair">
        <color indexed="64"/>
      </top>
      <bottom style="hair">
        <color indexed="64"/>
      </bottom>
      <diagonal/>
    </border>
    <border>
      <left style="hair">
        <color indexed="64"/>
      </left>
      <right style="thick">
        <color theme="9" tint="-0.24994659260841701"/>
      </right>
      <top style="hair">
        <color indexed="64"/>
      </top>
      <bottom style="hair">
        <color indexed="64"/>
      </bottom>
      <diagonal/>
    </border>
    <border>
      <left style="thick">
        <color theme="9" tint="-0.24994659260841701"/>
      </left>
      <right style="hair">
        <color indexed="64"/>
      </right>
      <top style="hair">
        <color indexed="64"/>
      </top>
      <bottom style="thick">
        <color theme="9" tint="-0.24994659260841701"/>
      </bottom>
      <diagonal/>
    </border>
    <border>
      <left style="hair">
        <color indexed="64"/>
      </left>
      <right/>
      <top style="hair">
        <color indexed="64"/>
      </top>
      <bottom style="thick">
        <color theme="9" tint="-0.24994659260841701"/>
      </bottom>
      <diagonal/>
    </border>
    <border>
      <left style="hair">
        <color indexed="64"/>
      </left>
      <right style="hair">
        <color indexed="64"/>
      </right>
      <top style="hair">
        <color indexed="64"/>
      </top>
      <bottom style="thick">
        <color theme="9" tint="-0.24994659260841701"/>
      </bottom>
      <diagonal/>
    </border>
    <border>
      <left style="hair">
        <color indexed="64"/>
      </left>
      <right style="thin">
        <color indexed="64"/>
      </right>
      <top style="hair">
        <color indexed="64"/>
      </top>
      <bottom style="thick">
        <color theme="9" tint="-0.24994659260841701"/>
      </bottom>
      <diagonal/>
    </border>
    <border>
      <left style="hair">
        <color indexed="64"/>
      </left>
      <right style="thick">
        <color theme="9" tint="-0.24994659260841701"/>
      </right>
      <top style="hair">
        <color indexed="64"/>
      </top>
      <bottom style="thick">
        <color theme="9" tint="-0.24994659260841701"/>
      </bottom>
      <diagonal/>
    </border>
    <border>
      <left/>
      <right style="hair">
        <color indexed="64"/>
      </right>
      <top style="medium">
        <color indexed="17"/>
      </top>
      <bottom style="thin">
        <color indexed="64"/>
      </bottom>
      <diagonal/>
    </border>
    <border>
      <left style="hair">
        <color indexed="64"/>
      </left>
      <right style="hair">
        <color indexed="64"/>
      </right>
      <top style="medium">
        <color indexed="17"/>
      </top>
      <bottom style="thin">
        <color indexed="64"/>
      </bottom>
      <diagonal/>
    </border>
    <border>
      <left/>
      <right/>
      <top style="thin">
        <color indexed="64"/>
      </top>
      <bottom/>
      <diagonal/>
    </border>
    <border>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style="hair">
        <color indexed="64"/>
      </right>
      <top style="hair">
        <color indexed="17"/>
      </top>
      <bottom style="hair">
        <color indexed="17"/>
      </bottom>
      <diagonal/>
    </border>
    <border>
      <left style="hair">
        <color indexed="64"/>
      </left>
      <right style="hair">
        <color indexed="64"/>
      </right>
      <top style="hair">
        <color indexed="17"/>
      </top>
      <bottom style="hair">
        <color indexed="64"/>
      </bottom>
      <diagonal/>
    </border>
    <border>
      <left style="medium">
        <color indexed="17"/>
      </left>
      <right/>
      <top style="hair">
        <color indexed="64"/>
      </top>
      <bottom style="hair">
        <color indexed="64"/>
      </bottom>
      <diagonal/>
    </border>
    <border>
      <left style="hair">
        <color indexed="64"/>
      </left>
      <right/>
      <top style="hair">
        <color indexed="64"/>
      </top>
      <bottom style="medium">
        <color theme="9" tint="-0.24994659260841701"/>
      </bottom>
      <diagonal/>
    </border>
    <border>
      <left/>
      <right/>
      <top style="hair">
        <color indexed="64"/>
      </top>
      <bottom style="medium">
        <color theme="9" tint="-0.24994659260841701"/>
      </bottom>
      <diagonal/>
    </border>
    <border>
      <left style="medium">
        <color indexed="17"/>
      </left>
      <right/>
      <top style="medium">
        <color indexed="17"/>
      </top>
      <bottom style="thin">
        <color indexed="64"/>
      </bottom>
      <diagonal/>
    </border>
    <border>
      <left style="hair">
        <color indexed="64"/>
      </left>
      <right style="medium">
        <color indexed="17"/>
      </right>
      <top style="medium">
        <color indexed="17"/>
      </top>
      <bottom style="thin">
        <color indexed="64"/>
      </bottom>
      <diagonal/>
    </border>
    <border>
      <left style="medium">
        <color indexed="17"/>
      </left>
      <right/>
      <top style="thin">
        <color indexed="64"/>
      </top>
      <bottom/>
      <diagonal/>
    </border>
    <border>
      <left style="medium">
        <color indexed="17"/>
      </left>
      <right/>
      <top/>
      <bottom style="thin">
        <color indexed="64"/>
      </bottom>
      <diagonal/>
    </border>
    <border>
      <left style="medium">
        <color indexed="17"/>
      </left>
      <right style="hair">
        <color indexed="64"/>
      </right>
      <top/>
      <bottom/>
      <diagonal/>
    </border>
    <border>
      <left style="medium">
        <color indexed="17"/>
      </left>
      <right/>
      <top style="thin">
        <color indexed="64"/>
      </top>
      <bottom style="thin">
        <color indexed="64"/>
      </bottom>
      <diagonal/>
    </border>
    <border>
      <left style="medium">
        <color indexed="17"/>
      </left>
      <right style="hair">
        <color indexed="64"/>
      </right>
      <top/>
      <bottom style="thin">
        <color indexed="64"/>
      </bottom>
      <diagonal/>
    </border>
    <border>
      <left style="medium">
        <color indexed="17"/>
      </left>
      <right style="hair">
        <color indexed="64"/>
      </right>
      <top style="thin">
        <color indexed="64"/>
      </top>
      <bottom style="thin">
        <color indexed="64"/>
      </bottom>
      <diagonal/>
    </border>
    <border>
      <left style="medium">
        <color indexed="17"/>
      </left>
      <right style="hair">
        <color indexed="64"/>
      </right>
      <top style="thin">
        <color indexed="64"/>
      </top>
      <bottom/>
      <diagonal/>
    </border>
    <border>
      <left style="medium">
        <color indexed="17"/>
      </left>
      <right style="hair">
        <color indexed="64"/>
      </right>
      <top/>
      <bottom style="hair">
        <color indexed="64"/>
      </bottom>
      <diagonal/>
    </border>
    <border>
      <left style="medium">
        <color indexed="17"/>
      </left>
      <right style="hair">
        <color indexed="64"/>
      </right>
      <top style="hair">
        <color indexed="64"/>
      </top>
      <bottom style="hair">
        <color indexed="64"/>
      </bottom>
      <diagonal/>
    </border>
    <border>
      <left style="medium">
        <color indexed="17"/>
      </left>
      <right style="hair">
        <color indexed="64"/>
      </right>
      <top style="hair">
        <color indexed="64"/>
      </top>
      <bottom style="thin">
        <color indexed="64"/>
      </bottom>
      <diagonal/>
    </border>
    <border>
      <left style="hair">
        <color indexed="64"/>
      </left>
      <right style="medium">
        <color indexed="17"/>
      </right>
      <top style="hair">
        <color indexed="17"/>
      </top>
      <bottom style="hair">
        <color indexed="17"/>
      </bottom>
      <diagonal/>
    </border>
    <border>
      <left style="hair">
        <color indexed="64"/>
      </left>
      <right style="medium">
        <color indexed="17"/>
      </right>
      <top style="hair">
        <color indexed="17"/>
      </top>
      <bottom style="hair">
        <color indexed="64"/>
      </bottom>
      <diagonal/>
    </border>
    <border>
      <left style="hair">
        <color indexed="64"/>
      </left>
      <right style="medium">
        <color indexed="17"/>
      </right>
      <top/>
      <bottom style="thin">
        <color indexed="64"/>
      </bottom>
      <diagonal/>
    </border>
    <border>
      <left style="medium">
        <color indexed="17"/>
      </left>
      <right style="hair">
        <color indexed="64"/>
      </right>
      <top/>
      <bottom style="medium">
        <color theme="9" tint="-0.24994659260841701"/>
      </bottom>
      <diagonal/>
    </border>
    <border>
      <left/>
      <right style="medium">
        <color indexed="17"/>
      </right>
      <top style="hair">
        <color indexed="64"/>
      </top>
      <bottom style="medium">
        <color theme="9" tint="-0.24994659260841701"/>
      </bottom>
      <diagonal/>
    </border>
    <border>
      <left/>
      <right/>
      <top style="thin">
        <color indexed="64"/>
      </top>
      <bottom style="hair">
        <color indexed="64"/>
      </bottom>
      <diagonal/>
    </border>
    <border>
      <left style="medium">
        <color indexed="17"/>
      </left>
      <right/>
      <top style="medium">
        <color indexed="17"/>
      </top>
      <bottom style="hair">
        <color indexed="64"/>
      </bottom>
      <diagonal/>
    </border>
    <border>
      <left style="medium">
        <color indexed="17"/>
      </left>
      <right style="hair">
        <color indexed="64"/>
      </right>
      <top style="thin">
        <color indexed="64"/>
      </top>
      <bottom style="hair">
        <color indexed="64"/>
      </bottom>
      <diagonal/>
    </border>
    <border>
      <left style="medium">
        <color indexed="17"/>
      </left>
      <right style="hair">
        <color indexed="64"/>
      </right>
      <top style="hair">
        <color indexed="64"/>
      </top>
      <bottom/>
      <diagonal/>
    </border>
    <border>
      <left style="medium">
        <color indexed="17"/>
      </left>
      <right style="hair">
        <color indexed="64"/>
      </right>
      <top style="hair">
        <color indexed="64"/>
      </top>
      <bottom style="medium">
        <color indexed="17"/>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indexed="17"/>
      </left>
      <right/>
      <top/>
      <bottom/>
      <diagonal/>
    </border>
    <border>
      <left/>
      <right style="hair">
        <color theme="9" tint="-0.249977111117893"/>
      </right>
      <top style="hair">
        <color indexed="17"/>
      </top>
      <bottom style="hair">
        <color indexed="17"/>
      </bottom>
      <diagonal/>
    </border>
    <border>
      <left style="thin">
        <color indexed="64"/>
      </left>
      <right style="thin">
        <color indexed="64"/>
      </right>
      <top style="medium">
        <color indexed="17"/>
      </top>
      <bottom/>
      <diagonal/>
    </border>
    <border>
      <left style="thin">
        <color indexed="64"/>
      </left>
      <right style="thin">
        <color indexed="17"/>
      </right>
      <top style="medium">
        <color indexed="17"/>
      </top>
      <bottom/>
      <diagonal/>
    </border>
    <border>
      <left style="thin">
        <color indexed="17"/>
      </left>
      <right style="thin">
        <color indexed="64"/>
      </right>
      <top style="medium">
        <color indexed="17"/>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17"/>
      </right>
      <top style="thin">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17"/>
      </bottom>
      <diagonal/>
    </border>
    <border>
      <left style="hair">
        <color indexed="64"/>
      </left>
      <right style="hair">
        <color indexed="64"/>
      </right>
      <top style="thin">
        <color indexed="64"/>
      </top>
      <bottom style="medium">
        <color indexed="17"/>
      </bottom>
      <diagonal/>
    </border>
    <border>
      <left style="hair">
        <color indexed="64"/>
      </left>
      <right style="thin">
        <color indexed="64"/>
      </right>
      <top style="thin">
        <color indexed="64"/>
      </top>
      <bottom style="medium">
        <color indexed="17"/>
      </bottom>
      <diagonal/>
    </border>
    <border>
      <left style="thin">
        <color indexed="64"/>
      </left>
      <right style="hair">
        <color indexed="64"/>
      </right>
      <top style="thin">
        <color indexed="64"/>
      </top>
      <bottom style="medium">
        <color indexed="17"/>
      </bottom>
      <diagonal/>
    </border>
    <border>
      <left/>
      <right style="hair">
        <color indexed="64"/>
      </right>
      <top style="thin">
        <color indexed="64"/>
      </top>
      <bottom style="medium">
        <color indexed="17"/>
      </bottom>
      <diagonal/>
    </border>
    <border>
      <left/>
      <right style="medium">
        <color indexed="17"/>
      </right>
      <top style="thin">
        <color indexed="64"/>
      </top>
      <bottom style="medium">
        <color indexed="17"/>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right style="medium">
        <color theme="9" tint="-0.24994659260841701"/>
      </right>
      <top/>
      <bottom style="medium">
        <color indexed="17"/>
      </bottom>
      <diagonal/>
    </border>
    <border>
      <left style="medium">
        <color theme="9" tint="-0.24994659260841701"/>
      </left>
      <right/>
      <top style="medium">
        <color indexed="17"/>
      </top>
      <bottom style="thin">
        <color indexed="64"/>
      </bottom>
      <diagonal/>
    </border>
    <border>
      <left/>
      <right style="medium">
        <color theme="9" tint="-0.24994659260841701"/>
      </right>
      <top style="medium">
        <color indexed="17"/>
      </top>
      <bottom style="thin">
        <color indexed="64"/>
      </bottom>
      <diagonal/>
    </border>
    <border>
      <left style="medium">
        <color theme="9" tint="-0.24994659260841701"/>
      </left>
      <right/>
      <top style="thin">
        <color indexed="64"/>
      </top>
      <bottom/>
      <diagonal/>
    </border>
    <border>
      <left style="thin">
        <color indexed="64"/>
      </left>
      <right style="medium">
        <color theme="9" tint="-0.24994659260841701"/>
      </right>
      <top style="thin">
        <color indexed="64"/>
      </top>
      <bottom/>
      <diagonal/>
    </border>
    <border>
      <left style="medium">
        <color theme="9" tint="-0.24994659260841701"/>
      </left>
      <right/>
      <top/>
      <bottom style="thin">
        <color indexed="64"/>
      </bottom>
      <diagonal/>
    </border>
    <border>
      <left/>
      <right style="thin">
        <color indexed="64"/>
      </right>
      <top/>
      <bottom style="thin">
        <color indexed="64"/>
      </bottom>
      <diagonal/>
    </border>
    <border>
      <left style="thin">
        <color indexed="64"/>
      </left>
      <right style="medium">
        <color theme="9" tint="-0.24994659260841701"/>
      </right>
      <top style="thin">
        <color indexed="64"/>
      </top>
      <bottom style="thin">
        <color indexed="64"/>
      </bottom>
      <diagonal/>
    </border>
    <border>
      <left/>
      <right style="medium">
        <color theme="9" tint="-0.24994659260841701"/>
      </right>
      <top style="thin">
        <color indexed="64"/>
      </top>
      <bottom style="hair">
        <color indexed="64"/>
      </bottom>
      <diagonal/>
    </border>
    <border>
      <left style="medium">
        <color theme="9" tint="-0.24994659260841701"/>
      </left>
      <right/>
      <top style="dotted">
        <color indexed="64"/>
      </top>
      <bottom style="thin">
        <color indexed="64"/>
      </bottom>
      <diagonal/>
    </border>
    <border>
      <left/>
      <right/>
      <top style="dotted">
        <color indexed="64"/>
      </top>
      <bottom style="thin">
        <color indexed="64"/>
      </bottom>
      <diagonal/>
    </border>
    <border>
      <left/>
      <right style="medium">
        <color theme="9" tint="-0.24994659260841701"/>
      </right>
      <top/>
      <bottom style="thin">
        <color indexed="64"/>
      </bottom>
      <diagonal/>
    </border>
    <border>
      <left style="medium">
        <color theme="9" tint="-0.24994659260841701"/>
      </left>
      <right/>
      <top style="thin">
        <color indexed="64"/>
      </top>
      <bottom style="thin">
        <color indexed="64"/>
      </bottom>
      <diagonal/>
    </border>
    <border>
      <left/>
      <right style="medium">
        <color theme="9" tint="-0.24994659260841701"/>
      </right>
      <top style="thin">
        <color indexed="64"/>
      </top>
      <bottom style="thin">
        <color indexed="64"/>
      </bottom>
      <diagonal/>
    </border>
    <border>
      <left style="medium">
        <color theme="9" tint="-0.24994659260841701"/>
      </left>
      <right/>
      <top style="thin">
        <color indexed="64"/>
      </top>
      <bottom style="hair">
        <color indexed="64"/>
      </bottom>
      <diagonal/>
    </border>
    <border>
      <left/>
      <right style="hair">
        <color theme="9" tint="-0.24994659260841701"/>
      </right>
      <top style="thin">
        <color indexed="64"/>
      </top>
      <bottom/>
      <diagonal/>
    </border>
    <border>
      <left style="hair">
        <color theme="9" tint="-0.24994659260841701"/>
      </left>
      <right style="hair">
        <color theme="9" tint="-0.24994659260841701"/>
      </right>
      <top style="thin">
        <color indexed="64"/>
      </top>
      <bottom style="hair">
        <color theme="9" tint="-0.24994659260841701"/>
      </bottom>
      <diagonal/>
    </border>
    <border>
      <left/>
      <right style="hair">
        <color indexed="64"/>
      </right>
      <top style="thin">
        <color indexed="64"/>
      </top>
      <bottom style="hair">
        <color indexed="64"/>
      </bottom>
      <diagonal/>
    </border>
    <border>
      <left style="hair">
        <color indexed="64"/>
      </left>
      <right style="medium">
        <color theme="9" tint="-0.24994659260841701"/>
      </right>
      <top style="thin">
        <color indexed="64"/>
      </top>
      <bottom style="hair">
        <color indexed="64"/>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hair">
        <color theme="9" tint="-0.24994659260841701"/>
      </right>
      <top/>
      <bottom style="medium">
        <color theme="9" tint="-0.24994659260841701"/>
      </bottom>
      <diagonal/>
    </border>
    <border>
      <left style="hair">
        <color theme="9" tint="-0.24994659260841701"/>
      </left>
      <right style="hair">
        <color theme="9" tint="-0.24994659260841701"/>
      </right>
      <top style="hair">
        <color theme="9" tint="-0.24994659260841701"/>
      </top>
      <bottom style="medium">
        <color theme="9" tint="-0.24994659260841701"/>
      </bottom>
      <diagonal/>
    </border>
    <border>
      <left/>
      <right style="medium">
        <color theme="9" tint="-0.24994659260841701"/>
      </right>
      <top/>
      <bottom style="medium">
        <color theme="9" tint="-0.24994659260841701"/>
      </bottom>
      <diagonal/>
    </border>
    <border>
      <left style="hair">
        <color indexed="64"/>
      </left>
      <right style="thin">
        <color indexed="64"/>
      </right>
      <top/>
      <bottom style="thin">
        <color indexed="64"/>
      </bottom>
      <diagonal/>
    </border>
    <border>
      <left style="thick">
        <color theme="9" tint="-0.24994659260841701"/>
      </left>
      <right style="hair">
        <color indexed="64"/>
      </right>
      <top style="hair">
        <color indexed="64"/>
      </top>
      <bottom style="thin">
        <color indexed="64"/>
      </bottom>
      <diagonal/>
    </border>
    <border>
      <left style="hair">
        <color indexed="64"/>
      </left>
      <right style="thick">
        <color theme="9" tint="-0.24994659260841701"/>
      </right>
      <top style="hair">
        <color indexed="64"/>
      </top>
      <bottom style="thin">
        <color indexed="64"/>
      </bottom>
      <diagonal/>
    </border>
    <border>
      <left/>
      <right/>
      <top style="thick">
        <color theme="9" tint="-0.24994659260841701"/>
      </top>
      <bottom style="thin">
        <color indexed="64"/>
      </bottom>
      <diagonal/>
    </border>
    <border>
      <left/>
      <right/>
      <top style="hair">
        <color indexed="64"/>
      </top>
      <bottom style="thick">
        <color theme="9" tint="-0.24994659260841701"/>
      </bottom>
      <diagonal/>
    </border>
    <border>
      <left style="medium">
        <color indexed="17"/>
      </left>
      <right/>
      <top style="hair">
        <color indexed="64"/>
      </top>
      <bottom style="thin">
        <color indexed="64"/>
      </bottom>
      <diagonal/>
    </border>
    <border>
      <left style="thin">
        <color auto="1"/>
      </left>
      <right style="thin">
        <color indexed="64"/>
      </right>
      <top style="medium">
        <color indexed="17"/>
      </top>
      <bottom style="thin">
        <color indexed="64"/>
      </bottom>
      <diagonal/>
    </border>
    <border>
      <left style="thin">
        <color indexed="64"/>
      </left>
      <right/>
      <top style="medium">
        <color indexed="17"/>
      </top>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9" fontId="26" fillId="0" borderId="0" applyFont="0" applyFill="0" applyBorder="0" applyAlignment="0" applyProtection="0"/>
    <xf numFmtId="0" fontId="37" fillId="0" borderId="0" applyNumberFormat="0" applyFill="0" applyBorder="0" applyAlignment="0" applyProtection="0"/>
  </cellStyleXfs>
  <cellXfs count="868">
    <xf numFmtId="0" fontId="0" fillId="0" borderId="0" xfId="0"/>
    <xf numFmtId="0" fontId="1" fillId="0" borderId="2" xfId="1" applyFont="1" applyBorder="1" applyProtection="1"/>
    <xf numFmtId="0" fontId="1" fillId="0" borderId="3" xfId="1" applyFont="1" applyBorder="1" applyProtection="1"/>
    <xf numFmtId="0" fontId="1" fillId="0" borderId="0" xfId="1" applyFont="1" applyProtection="1">
      <protection locked="0"/>
    </xf>
    <xf numFmtId="0" fontId="1" fillId="0" borderId="0" xfId="1" applyFont="1" applyBorder="1" applyProtection="1"/>
    <xf numFmtId="0" fontId="1" fillId="0" borderId="5" xfId="1" applyFont="1" applyBorder="1" applyProtection="1"/>
    <xf numFmtId="0" fontId="1" fillId="0" borderId="0" xfId="1" applyFont="1" applyBorder="1" applyAlignment="1" applyProtection="1">
      <alignment horizontal="centerContinuous"/>
    </xf>
    <xf numFmtId="0" fontId="1" fillId="0" borderId="5" xfId="1" applyFont="1" applyBorder="1" applyAlignment="1" applyProtection="1">
      <alignment horizontal="centerContinuous"/>
    </xf>
    <xf numFmtId="0" fontId="4" fillId="0" borderId="5" xfId="1" applyFont="1" applyBorder="1" applyAlignment="1" applyProtection="1">
      <alignment vertical="center"/>
    </xf>
    <xf numFmtId="0" fontId="1" fillId="0" borderId="0" xfId="1" applyFont="1" applyBorder="1" applyAlignment="1" applyProtection="1">
      <alignment vertical="center"/>
    </xf>
    <xf numFmtId="0" fontId="3" fillId="0" borderId="0" xfId="1" applyFont="1" applyBorder="1" applyAlignment="1" applyProtection="1">
      <alignment vertical="center"/>
    </xf>
    <xf numFmtId="14" fontId="1" fillId="2" borderId="6" xfId="1" applyNumberFormat="1" applyFont="1" applyFill="1" applyBorder="1" applyAlignment="1" applyProtection="1">
      <alignment horizontal="center" vertical="center"/>
      <protection locked="0"/>
    </xf>
    <xf numFmtId="0" fontId="1" fillId="0" borderId="0" xfId="1" applyFont="1" applyBorder="1" applyAlignment="1" applyProtection="1">
      <alignment horizontal="center" vertical="center"/>
    </xf>
    <xf numFmtId="0" fontId="1" fillId="0" borderId="5" xfId="1" applyFont="1" applyBorder="1" applyAlignment="1" applyProtection="1">
      <alignment horizontal="center" vertical="center"/>
    </xf>
    <xf numFmtId="0" fontId="1" fillId="0" borderId="0" xfId="1" applyFont="1" applyAlignment="1" applyProtection="1">
      <alignment vertical="center"/>
      <protection locked="0"/>
    </xf>
    <xf numFmtId="0" fontId="6" fillId="0" borderId="0" xfId="1" applyFont="1" applyBorder="1" applyProtection="1"/>
    <xf numFmtId="0" fontId="7" fillId="0" borderId="0" xfId="1" applyFont="1" applyBorder="1" applyProtection="1"/>
    <xf numFmtId="0" fontId="1" fillId="0" borderId="0" xfId="1" applyFont="1" applyFill="1" applyBorder="1" applyProtection="1"/>
    <xf numFmtId="0" fontId="7" fillId="0" borderId="0" xfId="1" applyFont="1" applyBorder="1" applyAlignment="1" applyProtection="1">
      <alignment horizontal="right" vertical="center"/>
    </xf>
    <xf numFmtId="0" fontId="9" fillId="0" borderId="0" xfId="1" applyFont="1" applyBorder="1" applyProtection="1"/>
    <xf numFmtId="49" fontId="1" fillId="0" borderId="0" xfId="1" applyNumberFormat="1" applyFont="1" applyFill="1" applyBorder="1" applyAlignment="1" applyProtection="1"/>
    <xf numFmtId="0" fontId="1" fillId="0" borderId="0" xfId="1" applyFont="1" applyProtection="1"/>
    <xf numFmtId="49" fontId="1" fillId="2" borderId="10" xfId="1" applyNumberFormat="1" applyFont="1" applyFill="1" applyBorder="1" applyAlignment="1" applyProtection="1">
      <alignment horizontal="left" vertical="center"/>
      <protection locked="0"/>
    </xf>
    <xf numFmtId="49" fontId="1" fillId="2" borderId="10" xfId="1" applyNumberFormat="1" applyFont="1" applyFill="1" applyBorder="1" applyAlignment="1" applyProtection="1">
      <alignment horizontal="center"/>
      <protection locked="0"/>
    </xf>
    <xf numFmtId="49" fontId="1" fillId="0" borderId="0" xfId="1" applyNumberFormat="1" applyFont="1" applyBorder="1" applyProtection="1"/>
    <xf numFmtId="1" fontId="1" fillId="2" borderId="6" xfId="1" applyNumberFormat="1" applyFont="1" applyFill="1" applyBorder="1" applyAlignment="1" applyProtection="1">
      <alignment horizontal="center" vertical="center"/>
      <protection locked="0"/>
    </xf>
    <xf numFmtId="0" fontId="1" fillId="0" borderId="13" xfId="1" applyFont="1" applyBorder="1" applyProtection="1"/>
    <xf numFmtId="0" fontId="1" fillId="0" borderId="14" xfId="1" applyFont="1" applyBorder="1" applyProtection="1"/>
    <xf numFmtId="0" fontId="9" fillId="0" borderId="0" xfId="1" applyFont="1" applyBorder="1" applyProtection="1">
      <protection hidden="1"/>
    </xf>
    <xf numFmtId="0" fontId="1" fillId="0" borderId="0" xfId="1" applyFont="1" applyProtection="1">
      <protection hidden="1"/>
    </xf>
    <xf numFmtId="0" fontId="12" fillId="0" borderId="1" xfId="1" applyFont="1" applyFill="1" applyBorder="1" applyProtection="1"/>
    <xf numFmtId="0" fontId="13" fillId="0" borderId="2" xfId="1" applyFont="1" applyFill="1" applyBorder="1" applyProtection="1"/>
    <xf numFmtId="0" fontId="13" fillId="0" borderId="2" xfId="1" applyFont="1" applyFill="1" applyBorder="1" applyAlignment="1" applyProtection="1"/>
    <xf numFmtId="49" fontId="12" fillId="0" borderId="2" xfId="1" applyNumberFormat="1" applyFont="1" applyFill="1" applyBorder="1" applyProtection="1"/>
    <xf numFmtId="49" fontId="13" fillId="0" borderId="2" xfId="1" applyNumberFormat="1" applyFont="1" applyFill="1" applyBorder="1" applyProtection="1"/>
    <xf numFmtId="18" fontId="12" fillId="0" borderId="3" xfId="1" quotePrefix="1" applyNumberFormat="1" applyFont="1" applyFill="1" applyBorder="1" applyAlignment="1" applyProtection="1">
      <alignment horizontal="right"/>
    </xf>
    <xf numFmtId="0" fontId="1" fillId="0" borderId="12" xfId="1" applyFont="1" applyBorder="1" applyAlignment="1" applyProtection="1"/>
    <xf numFmtId="0" fontId="1" fillId="0" borderId="13" xfId="1" applyNumberFormat="1" applyFont="1" applyBorder="1" applyAlignment="1" applyProtection="1"/>
    <xf numFmtId="0" fontId="1" fillId="0" borderId="13" xfId="1" applyFont="1" applyFill="1" applyBorder="1" applyAlignment="1" applyProtection="1">
      <alignment horizontal="centerContinuous"/>
    </xf>
    <xf numFmtId="0" fontId="1" fillId="0" borderId="13" xfId="1" applyFont="1" applyBorder="1" applyAlignment="1" applyProtection="1">
      <alignment horizontal="right"/>
    </xf>
    <xf numFmtId="0" fontId="1" fillId="0" borderId="14" xfId="1" applyNumberFormat="1" applyFont="1" applyFill="1" applyBorder="1" applyAlignment="1" applyProtection="1">
      <alignment horizontal="right"/>
    </xf>
    <xf numFmtId="0" fontId="1" fillId="0" borderId="15" xfId="1" applyFont="1" applyFill="1" applyBorder="1" applyAlignment="1" applyProtection="1">
      <alignment horizontal="left"/>
    </xf>
    <xf numFmtId="0" fontId="1" fillId="0" borderId="19" xfId="1" applyFont="1" applyFill="1" applyBorder="1" applyAlignment="1" applyProtection="1">
      <alignment horizontal="centerContinuous"/>
    </xf>
    <xf numFmtId="0" fontId="1" fillId="0" borderId="28" xfId="1" applyFont="1" applyFill="1" applyBorder="1" applyAlignment="1" applyProtection="1">
      <alignment horizontal="center"/>
    </xf>
    <xf numFmtId="4" fontId="1" fillId="2" borderId="29" xfId="1" applyNumberFormat="1" applyFont="1" applyFill="1" applyBorder="1" applyAlignment="1" applyProtection="1">
      <protection locked="0"/>
    </xf>
    <xf numFmtId="0" fontId="1" fillId="0" borderId="6" xfId="1" applyFont="1" applyFill="1" applyBorder="1" applyAlignment="1" applyProtection="1">
      <alignment horizontal="center"/>
    </xf>
    <xf numFmtId="4" fontId="1" fillId="2" borderId="31" xfId="1" applyNumberFormat="1" applyFont="1" applyFill="1" applyBorder="1" applyAlignment="1" applyProtection="1">
      <protection locked="0"/>
    </xf>
    <xf numFmtId="1" fontId="1" fillId="0" borderId="6" xfId="1" applyNumberFormat="1" applyFont="1" applyFill="1" applyBorder="1" applyAlignment="1" applyProtection="1">
      <alignment horizontal="center"/>
    </xf>
    <xf numFmtId="4" fontId="1" fillId="3" borderId="32" xfId="1" applyNumberFormat="1" applyFont="1" applyFill="1" applyBorder="1" applyAlignment="1" applyProtection="1">
      <protection locked="0"/>
    </xf>
    <xf numFmtId="4" fontId="1" fillId="3" borderId="31" xfId="1" applyNumberFormat="1" applyFont="1" applyFill="1" applyBorder="1" applyAlignment="1" applyProtection="1">
      <protection locked="0"/>
    </xf>
    <xf numFmtId="0" fontId="1" fillId="0" borderId="41" xfId="1" applyFont="1" applyFill="1" applyBorder="1" applyAlignment="1" applyProtection="1"/>
    <xf numFmtId="0" fontId="1" fillId="0" borderId="42" xfId="1" applyFont="1" applyFill="1" applyBorder="1" applyAlignment="1" applyProtection="1"/>
    <xf numFmtId="0" fontId="1" fillId="0" borderId="43" xfId="1" applyFont="1" applyFill="1" applyBorder="1" applyAlignment="1" applyProtection="1">
      <alignment horizontal="right"/>
    </xf>
    <xf numFmtId="1" fontId="1" fillId="0" borderId="44" xfId="1" applyNumberFormat="1" applyFont="1" applyFill="1" applyBorder="1" applyAlignment="1" applyProtection="1">
      <alignment horizontal="center"/>
    </xf>
    <xf numFmtId="0" fontId="1" fillId="0" borderId="47" xfId="1" applyFont="1" applyFill="1" applyBorder="1" applyAlignment="1" applyProtection="1"/>
    <xf numFmtId="0" fontId="1" fillId="0" borderId="34" xfId="1" applyFont="1" applyFill="1" applyBorder="1" applyAlignment="1" applyProtection="1"/>
    <xf numFmtId="0" fontId="1" fillId="0" borderId="32" xfId="1" applyFont="1" applyFill="1" applyBorder="1" applyAlignment="1" applyProtection="1">
      <alignment horizontal="right"/>
    </xf>
    <xf numFmtId="4" fontId="1" fillId="4" borderId="6" xfId="1" applyNumberFormat="1" applyFont="1" applyFill="1" applyBorder="1" applyAlignment="1" applyProtection="1"/>
    <xf numFmtId="4" fontId="1" fillId="4" borderId="48" xfId="1" applyNumberFormat="1" applyFont="1" applyFill="1" applyBorder="1" applyAlignment="1" applyProtection="1"/>
    <xf numFmtId="4" fontId="1" fillId="4" borderId="30" xfId="1" applyNumberFormat="1" applyFont="1" applyFill="1" applyBorder="1" applyAlignment="1" applyProtection="1"/>
    <xf numFmtId="0" fontId="1" fillId="0" borderId="37" xfId="1" applyFont="1" applyFill="1" applyBorder="1" applyAlignment="1" applyProtection="1">
      <alignment horizontal="center"/>
    </xf>
    <xf numFmtId="0" fontId="1" fillId="0" borderId="51" xfId="1" applyFont="1" applyFill="1" applyBorder="1" applyAlignment="1" applyProtection="1"/>
    <xf numFmtId="4" fontId="1" fillId="5" borderId="28" xfId="1" applyNumberFormat="1" applyFont="1" applyFill="1" applyBorder="1" applyAlignment="1" applyProtection="1"/>
    <xf numFmtId="2" fontId="1" fillId="0" borderId="52" xfId="1" applyNumberFormat="1" applyFont="1" applyFill="1" applyBorder="1" applyAlignment="1" applyProtection="1"/>
    <xf numFmtId="2" fontId="1" fillId="0" borderId="36" xfId="1" applyNumberFormat="1" applyFont="1" applyFill="1" applyBorder="1" applyAlignment="1" applyProtection="1">
      <alignment horizontal="right"/>
    </xf>
    <xf numFmtId="1" fontId="1" fillId="0" borderId="37" xfId="1" applyNumberFormat="1" applyFont="1" applyFill="1" applyBorder="1" applyAlignment="1" applyProtection="1">
      <alignment horizontal="center"/>
    </xf>
    <xf numFmtId="0" fontId="1" fillId="0" borderId="53" xfId="1" applyFont="1" applyFill="1" applyBorder="1" applyAlignment="1" applyProtection="1"/>
    <xf numFmtId="4" fontId="1" fillId="5" borderId="54" xfId="1" applyNumberFormat="1" applyFont="1" applyFill="1" applyBorder="1" applyAlignment="1" applyProtection="1"/>
    <xf numFmtId="4" fontId="1" fillId="2" borderId="38" xfId="1" applyNumberFormat="1" applyFont="1" applyFill="1" applyBorder="1" applyAlignment="1" applyProtection="1">
      <protection locked="0"/>
    </xf>
    <xf numFmtId="0" fontId="7" fillId="0" borderId="22" xfId="1" applyFont="1" applyFill="1" applyBorder="1" applyAlignment="1" applyProtection="1">
      <alignment horizontal="left"/>
    </xf>
    <xf numFmtId="0" fontId="10" fillId="0" borderId="22" xfId="1" applyFont="1" applyFill="1" applyBorder="1" applyAlignment="1" applyProtection="1">
      <alignment horizontal="center" vertical="center" wrapText="1"/>
    </xf>
    <xf numFmtId="0" fontId="10" fillId="0" borderId="24" xfId="1" applyFont="1" applyFill="1" applyBorder="1" applyAlignment="1" applyProtection="1">
      <alignment horizontal="center" vertical="center" wrapText="1"/>
    </xf>
    <xf numFmtId="0" fontId="10" fillId="0" borderId="25" xfId="1" applyFont="1" applyFill="1" applyBorder="1" applyAlignment="1" applyProtection="1">
      <alignment horizontal="center" vertical="center" wrapText="1"/>
    </xf>
    <xf numFmtId="49" fontId="10" fillId="0" borderId="22" xfId="1" applyNumberFormat="1" applyFont="1" applyFill="1" applyBorder="1" applyAlignment="1" applyProtection="1">
      <alignment horizontal="center" vertical="center" wrapText="1"/>
    </xf>
    <xf numFmtId="0" fontId="10" fillId="0" borderId="56" xfId="1" applyFont="1" applyFill="1" applyBorder="1" applyAlignment="1" applyProtection="1">
      <alignment horizontal="center" vertical="center" wrapText="1"/>
    </xf>
    <xf numFmtId="0" fontId="1" fillId="0" borderId="57" xfId="1" applyFont="1" applyFill="1" applyBorder="1" applyAlignment="1" applyProtection="1">
      <alignment horizontal="center"/>
    </xf>
    <xf numFmtId="4" fontId="1" fillId="2" borderId="28" xfId="1" applyNumberFormat="1" applyFont="1" applyFill="1" applyBorder="1" applyAlignment="1" applyProtection="1">
      <protection locked="0"/>
    </xf>
    <xf numFmtId="4" fontId="1" fillId="4" borderId="29" xfId="1" applyNumberFormat="1" applyFont="1" applyFill="1" applyBorder="1" applyAlignment="1" applyProtection="1"/>
    <xf numFmtId="4" fontId="1" fillId="4" borderId="58" xfId="1" applyNumberFormat="1" applyFont="1" applyFill="1" applyBorder="1" applyAlignment="1" applyProtection="1"/>
    <xf numFmtId="0" fontId="1" fillId="0" borderId="48" xfId="1" applyFont="1" applyFill="1" applyBorder="1" applyAlignment="1" applyProtection="1">
      <alignment horizontal="center"/>
    </xf>
    <xf numFmtId="4" fontId="1" fillId="2" borderId="6" xfId="1" applyNumberFormat="1" applyFont="1" applyFill="1" applyBorder="1" applyAlignment="1" applyProtection="1">
      <protection locked="0"/>
    </xf>
    <xf numFmtId="4" fontId="1" fillId="4" borderId="31" xfId="1" applyNumberFormat="1" applyFont="1" applyFill="1" applyBorder="1" applyAlignment="1" applyProtection="1"/>
    <xf numFmtId="4" fontId="1" fillId="4" borderId="59" xfId="1" applyNumberFormat="1" applyFont="1" applyFill="1" applyBorder="1" applyAlignment="1" applyProtection="1"/>
    <xf numFmtId="0" fontId="1" fillId="0" borderId="48" xfId="1" applyFont="1" applyFill="1" applyBorder="1" applyAlignment="1" applyProtection="1">
      <alignment horizontal="center" vertical="center"/>
    </xf>
    <xf numFmtId="4" fontId="1" fillId="2" borderId="6" xfId="1" applyNumberFormat="1" applyFont="1" applyFill="1" applyBorder="1" applyAlignment="1" applyProtection="1">
      <alignment vertical="center"/>
      <protection locked="0"/>
    </xf>
    <xf numFmtId="4" fontId="1" fillId="4" borderId="31" xfId="1" applyNumberFormat="1" applyFont="1" applyFill="1" applyBorder="1" applyAlignment="1" applyProtection="1">
      <alignment vertical="center"/>
    </xf>
    <xf numFmtId="4" fontId="1" fillId="4" borderId="59" xfId="1" applyNumberFormat="1" applyFont="1" applyFill="1" applyBorder="1" applyAlignment="1" applyProtection="1">
      <alignment vertical="center"/>
    </xf>
    <xf numFmtId="0" fontId="1" fillId="0" borderId="48" xfId="1" applyNumberFormat="1" applyFont="1" applyFill="1" applyBorder="1" applyAlignment="1" applyProtection="1">
      <alignment horizontal="center"/>
    </xf>
    <xf numFmtId="0" fontId="1" fillId="0" borderId="60" xfId="1" applyNumberFormat="1" applyFont="1" applyFill="1" applyBorder="1" applyAlignment="1" applyProtection="1">
      <alignment horizontal="center"/>
    </xf>
    <xf numFmtId="4" fontId="1" fillId="4" borderId="62" xfId="1" applyNumberFormat="1" applyFont="1" applyFill="1" applyBorder="1" applyAlignment="1" applyProtection="1"/>
    <xf numFmtId="4" fontId="1" fillId="4" borderId="63" xfId="1" applyNumberFormat="1" applyFont="1" applyFill="1" applyBorder="1" applyAlignment="1" applyProtection="1"/>
    <xf numFmtId="0" fontId="1" fillId="0" borderId="64" xfId="1" applyNumberFormat="1" applyFont="1" applyFill="1" applyBorder="1" applyAlignment="1" applyProtection="1">
      <alignment horizontal="center"/>
    </xf>
    <xf numFmtId="4" fontId="1" fillId="5" borderId="22" xfId="1" applyNumberFormat="1" applyFont="1" applyFill="1" applyBorder="1" applyAlignment="1" applyProtection="1"/>
    <xf numFmtId="4" fontId="1" fillId="4" borderId="24" xfId="1" applyNumberFormat="1" applyFont="1" applyFill="1" applyBorder="1" applyAlignment="1" applyProtection="1"/>
    <xf numFmtId="4" fontId="1" fillId="4" borderId="56" xfId="1" applyNumberFormat="1" applyFont="1" applyFill="1" applyBorder="1" applyAlignment="1" applyProtection="1"/>
    <xf numFmtId="2" fontId="1" fillId="0" borderId="64" xfId="1" applyNumberFormat="1" applyFont="1" applyFill="1" applyBorder="1" applyAlignment="1" applyProtection="1">
      <alignment horizontal="center" vertical="center" wrapText="1"/>
    </xf>
    <xf numFmtId="0" fontId="1" fillId="0" borderId="65" xfId="1" applyFont="1" applyFill="1" applyBorder="1" applyAlignment="1" applyProtection="1">
      <alignment horizontal="center"/>
    </xf>
    <xf numFmtId="4" fontId="1" fillId="0" borderId="44" xfId="1" applyNumberFormat="1" applyFont="1" applyFill="1" applyBorder="1" applyAlignment="1" applyProtection="1"/>
    <xf numFmtId="4" fontId="1" fillId="0" borderId="45" xfId="1" applyNumberFormat="1" applyFont="1" applyFill="1" applyBorder="1" applyAlignment="1" applyProtection="1"/>
    <xf numFmtId="4" fontId="1" fillId="0" borderId="66" xfId="1" applyNumberFormat="1" applyFont="1" applyFill="1" applyBorder="1" applyAlignment="1" applyProtection="1"/>
    <xf numFmtId="164" fontId="1" fillId="2" borderId="6" xfId="1" applyNumberFormat="1" applyFont="1" applyFill="1" applyBorder="1" applyAlignment="1" applyProtection="1">
      <alignment vertical="center"/>
      <protection locked="0"/>
    </xf>
    <xf numFmtId="164" fontId="1" fillId="2" borderId="6" xfId="1" applyNumberFormat="1" applyFont="1" applyFill="1" applyBorder="1" applyAlignment="1" applyProtection="1">
      <protection locked="0"/>
    </xf>
    <xf numFmtId="164" fontId="1" fillId="4" borderId="6" xfId="1" applyNumberFormat="1" applyFont="1" applyFill="1" applyBorder="1" applyAlignment="1" applyProtection="1"/>
    <xf numFmtId="4" fontId="16" fillId="5" borderId="6" xfId="1" applyNumberFormat="1" applyFont="1" applyFill="1" applyBorder="1" applyAlignment="1" applyProtection="1"/>
    <xf numFmtId="4" fontId="1" fillId="5" borderId="6" xfId="1" applyNumberFormat="1" applyFont="1" applyFill="1" applyBorder="1" applyAlignment="1" applyProtection="1"/>
    <xf numFmtId="4" fontId="1" fillId="2" borderId="6" xfId="1" applyNumberFormat="1" applyFont="1" applyFill="1" applyBorder="1" applyAlignment="1" applyProtection="1">
      <alignment horizontal="right" vertical="center"/>
      <protection locked="0"/>
    </xf>
    <xf numFmtId="4" fontId="1" fillId="4" borderId="31" xfId="1" applyNumberFormat="1" applyFont="1" applyFill="1" applyBorder="1" applyAlignment="1" applyProtection="1">
      <alignment horizontal="right" vertical="center"/>
    </xf>
    <xf numFmtId="164" fontId="1" fillId="2" borderId="6" xfId="1" applyNumberFormat="1" applyFont="1" applyFill="1" applyBorder="1" applyAlignment="1" applyProtection="1">
      <alignment horizontal="right" vertical="center"/>
      <protection locked="0"/>
    </xf>
    <xf numFmtId="4" fontId="1" fillId="4" borderId="59" xfId="1" applyNumberFormat="1" applyFont="1" applyFill="1" applyBorder="1" applyAlignment="1" applyProtection="1">
      <alignment horizontal="right" vertical="center"/>
    </xf>
    <xf numFmtId="164" fontId="1" fillId="5" borderId="6" xfId="1" applyNumberFormat="1" applyFont="1" applyFill="1" applyBorder="1" applyAlignment="1" applyProtection="1"/>
    <xf numFmtId="0" fontId="8" fillId="0" borderId="48" xfId="1" applyFont="1" applyFill="1" applyBorder="1" applyAlignment="1" applyProtection="1">
      <alignment horizontal="center" vertical="center"/>
    </xf>
    <xf numFmtId="4" fontId="1" fillId="5" borderId="48" xfId="1" applyNumberFormat="1" applyFont="1" applyFill="1" applyBorder="1" applyAlignment="1" applyProtection="1"/>
    <xf numFmtId="0" fontId="1" fillId="0" borderId="48" xfId="1" applyNumberFormat="1" applyFont="1" applyFill="1" applyBorder="1" applyAlignment="1" applyProtection="1">
      <alignment horizontal="center" vertical="center"/>
    </xf>
    <xf numFmtId="0" fontId="8" fillId="0" borderId="48" xfId="1" applyNumberFormat="1" applyFont="1" applyFill="1" applyBorder="1" applyAlignment="1" applyProtection="1">
      <alignment horizontal="center" vertical="center"/>
    </xf>
    <xf numFmtId="0" fontId="1" fillId="0" borderId="60" xfId="1" applyNumberFormat="1" applyFont="1" applyFill="1" applyBorder="1" applyAlignment="1" applyProtection="1">
      <alignment horizontal="center" vertical="center"/>
    </xf>
    <xf numFmtId="3" fontId="1" fillId="5" borderId="61" xfId="1" applyNumberFormat="1" applyFont="1" applyFill="1" applyBorder="1" applyAlignment="1" applyProtection="1"/>
    <xf numFmtId="4" fontId="1" fillId="5" borderId="61" xfId="1" applyNumberFormat="1" applyFont="1" applyFill="1" applyBorder="1" applyAlignment="1" applyProtection="1"/>
    <xf numFmtId="0" fontId="1" fillId="0" borderId="64" xfId="1" applyNumberFormat="1" applyFont="1" applyFill="1" applyBorder="1" applyAlignment="1" applyProtection="1">
      <alignment horizontal="center" vertical="center"/>
    </xf>
    <xf numFmtId="3" fontId="1" fillId="5" borderId="22" xfId="1" applyNumberFormat="1" applyFont="1" applyFill="1" applyBorder="1" applyAlignment="1" applyProtection="1"/>
    <xf numFmtId="1" fontId="1" fillId="0" borderId="64" xfId="1" applyNumberFormat="1" applyFont="1" applyFill="1" applyBorder="1" applyAlignment="1" applyProtection="1">
      <alignment horizontal="center" vertical="center" wrapText="1"/>
    </xf>
    <xf numFmtId="0" fontId="1" fillId="0" borderId="22" xfId="1" applyFont="1" applyFill="1" applyBorder="1" applyAlignment="1" applyProtection="1">
      <alignment horizontal="center" vertical="center" wrapText="1"/>
    </xf>
    <xf numFmtId="0" fontId="1" fillId="0" borderId="24" xfId="1" applyFont="1" applyFill="1" applyBorder="1" applyAlignment="1" applyProtection="1">
      <alignment horizontal="center" vertical="center" wrapText="1"/>
    </xf>
    <xf numFmtId="0" fontId="1" fillId="0" borderId="56" xfId="1" applyFont="1" applyFill="1" applyBorder="1" applyAlignment="1" applyProtection="1">
      <alignment horizontal="center" vertical="center" wrapText="1"/>
    </xf>
    <xf numFmtId="1" fontId="1" fillId="0" borderId="65" xfId="1" applyNumberFormat="1" applyFont="1" applyFill="1" applyBorder="1" applyAlignment="1" applyProtection="1">
      <alignment horizontal="center" vertical="center"/>
    </xf>
    <xf numFmtId="4" fontId="1" fillId="4" borderId="6" xfId="1" applyNumberFormat="1" applyFont="1" applyFill="1" applyBorder="1" applyAlignment="1" applyProtection="1">
      <alignment vertical="center"/>
    </xf>
    <xf numFmtId="4" fontId="1" fillId="5" borderId="6" xfId="1" applyNumberFormat="1" applyFont="1" applyFill="1" applyBorder="1" applyAlignment="1" applyProtection="1">
      <alignment vertical="center"/>
    </xf>
    <xf numFmtId="4" fontId="1" fillId="0" borderId="6" xfId="1" applyNumberFormat="1" applyFont="1" applyFill="1" applyBorder="1" applyAlignment="1" applyProtection="1">
      <alignment vertical="center"/>
    </xf>
    <xf numFmtId="4" fontId="1" fillId="0" borderId="31" xfId="1" applyNumberFormat="1" applyFont="1" applyFill="1" applyBorder="1" applyAlignment="1" applyProtection="1">
      <alignment vertical="center"/>
    </xf>
    <xf numFmtId="4" fontId="1" fillId="0" borderId="59" xfId="1" applyNumberFormat="1" applyFont="1" applyFill="1" applyBorder="1" applyAlignment="1" applyProtection="1">
      <alignment vertical="center"/>
    </xf>
    <xf numFmtId="4" fontId="1" fillId="5" borderId="31" xfId="1" applyNumberFormat="1" applyFont="1" applyFill="1" applyBorder="1" applyAlignment="1" applyProtection="1">
      <alignment vertical="center"/>
    </xf>
    <xf numFmtId="0" fontId="1" fillId="0" borderId="60" xfId="1" applyFont="1" applyFill="1" applyBorder="1" applyAlignment="1" applyProtection="1">
      <alignment horizontal="center" vertical="center"/>
    </xf>
    <xf numFmtId="4" fontId="1" fillId="4" borderId="60" xfId="1" applyNumberFormat="1" applyFont="1" applyFill="1" applyBorder="1" applyAlignment="1" applyProtection="1">
      <alignment vertical="center"/>
    </xf>
    <xf numFmtId="4" fontId="1" fillId="5" borderId="61" xfId="1" applyNumberFormat="1" applyFont="1" applyFill="1" applyBorder="1" applyAlignment="1" applyProtection="1">
      <alignment vertical="center"/>
    </xf>
    <xf numFmtId="4" fontId="1" fillId="4" borderId="62" xfId="1" applyNumberFormat="1" applyFont="1" applyFill="1" applyBorder="1" applyAlignment="1" applyProtection="1">
      <alignment vertical="center"/>
    </xf>
    <xf numFmtId="4" fontId="1" fillId="4" borderId="63" xfId="1" applyNumberFormat="1" applyFont="1" applyFill="1" applyBorder="1" applyAlignment="1" applyProtection="1">
      <alignment vertical="center"/>
    </xf>
    <xf numFmtId="0" fontId="1" fillId="0" borderId="64" xfId="1" applyFont="1" applyFill="1" applyBorder="1" applyAlignment="1" applyProtection="1">
      <alignment horizontal="center" vertical="center"/>
    </xf>
    <xf numFmtId="4" fontId="1" fillId="4" borderId="64" xfId="1" applyNumberFormat="1" applyFont="1" applyFill="1" applyBorder="1" applyAlignment="1" applyProtection="1"/>
    <xf numFmtId="0" fontId="1" fillId="0" borderId="64" xfId="1" applyFont="1" applyFill="1" applyBorder="1" applyAlignment="1" applyProtection="1">
      <alignment horizontal="center"/>
    </xf>
    <xf numFmtId="4" fontId="1" fillId="5" borderId="22" xfId="1" applyNumberFormat="1" applyFont="1" applyFill="1" applyBorder="1" applyAlignment="1" applyProtection="1">
      <alignment vertical="center"/>
    </xf>
    <xf numFmtId="4" fontId="1" fillId="2" borderId="24" xfId="1" applyNumberFormat="1" applyFont="1" applyFill="1" applyBorder="1" applyAlignment="1" applyProtection="1">
      <alignment vertical="center"/>
      <protection locked="0"/>
    </xf>
    <xf numFmtId="4" fontId="1" fillId="2" borderId="22" xfId="1" applyNumberFormat="1" applyFont="1" applyFill="1" applyBorder="1" applyAlignment="1" applyProtection="1">
      <alignment vertical="center"/>
      <protection locked="0"/>
    </xf>
    <xf numFmtId="4" fontId="1" fillId="2" borderId="56" xfId="1" applyNumberFormat="1" applyFont="1" applyFill="1" applyBorder="1" applyAlignment="1" applyProtection="1">
      <alignment vertical="center"/>
      <protection locked="0"/>
    </xf>
    <xf numFmtId="4" fontId="1" fillId="2" borderId="24" xfId="1" applyNumberFormat="1" applyFont="1" applyFill="1" applyBorder="1" applyAlignment="1" applyProtection="1">
      <protection locked="0"/>
    </xf>
    <xf numFmtId="3" fontId="1" fillId="5" borderId="25" xfId="1" applyNumberFormat="1" applyFont="1" applyFill="1" applyBorder="1" applyAlignment="1" applyProtection="1"/>
    <xf numFmtId="4" fontId="1" fillId="2" borderId="56" xfId="1" applyNumberFormat="1" applyFont="1" applyFill="1" applyBorder="1" applyAlignment="1" applyProtection="1">
      <protection locked="0"/>
    </xf>
    <xf numFmtId="0" fontId="7" fillId="0" borderId="64" xfId="1" applyFont="1" applyFill="1" applyBorder="1" applyAlignment="1" applyProtection="1">
      <alignment horizontal="center"/>
    </xf>
    <xf numFmtId="0" fontId="1" fillId="0" borderId="64" xfId="1" applyFont="1" applyFill="1" applyBorder="1" applyAlignment="1" applyProtection="1"/>
    <xf numFmtId="0" fontId="1" fillId="0" borderId="40" xfId="1" applyFont="1" applyFill="1" applyBorder="1" applyAlignment="1" applyProtection="1"/>
    <xf numFmtId="0" fontId="1" fillId="0" borderId="55" xfId="1" applyFont="1" applyFill="1" applyBorder="1" applyAlignment="1" applyProtection="1"/>
    <xf numFmtId="0" fontId="1" fillId="0" borderId="21" xfId="1" applyFont="1" applyFill="1" applyBorder="1" applyAlignment="1" applyProtection="1"/>
    <xf numFmtId="0" fontId="1" fillId="0" borderId="26" xfId="1" applyFont="1" applyFill="1" applyBorder="1" applyAlignment="1" applyProtection="1"/>
    <xf numFmtId="0" fontId="1" fillId="5" borderId="44" xfId="1" applyFont="1" applyFill="1" applyBorder="1" applyAlignment="1" applyProtection="1"/>
    <xf numFmtId="3" fontId="1" fillId="5" borderId="44" xfId="1" applyNumberFormat="1" applyFont="1" applyFill="1" applyBorder="1" applyAlignment="1" applyProtection="1"/>
    <xf numFmtId="3" fontId="1" fillId="2" borderId="44" xfId="1" applyNumberFormat="1" applyFont="1" applyFill="1" applyBorder="1" applyAlignment="1" applyProtection="1">
      <protection locked="0"/>
    </xf>
    <xf numFmtId="3" fontId="1" fillId="2" borderId="45" xfId="1" applyNumberFormat="1" applyFont="1" applyFill="1" applyBorder="1" applyAlignment="1" applyProtection="1">
      <protection locked="0"/>
    </xf>
    <xf numFmtId="3" fontId="1" fillId="2" borderId="66" xfId="1" applyNumberFormat="1" applyFont="1" applyFill="1" applyBorder="1" applyAlignment="1" applyProtection="1">
      <protection locked="0"/>
    </xf>
    <xf numFmtId="0" fontId="1" fillId="0" borderId="50" xfId="1" applyFont="1" applyFill="1" applyBorder="1" applyAlignment="1" applyProtection="1">
      <alignment horizontal="center"/>
    </xf>
    <xf numFmtId="0" fontId="1" fillId="5" borderId="37" xfId="1" applyFont="1" applyFill="1" applyBorder="1" applyAlignment="1" applyProtection="1"/>
    <xf numFmtId="3" fontId="1" fillId="5" borderId="37" xfId="1" applyNumberFormat="1" applyFont="1" applyFill="1" applyBorder="1" applyAlignment="1" applyProtection="1"/>
    <xf numFmtId="3" fontId="1" fillId="2" borderId="37" xfId="1" applyNumberFormat="1" applyFont="1" applyFill="1" applyBorder="1" applyAlignment="1" applyProtection="1">
      <protection locked="0"/>
    </xf>
    <xf numFmtId="3" fontId="1" fillId="2" borderId="38" xfId="1" applyNumberFormat="1" applyFont="1" applyFill="1" applyBorder="1" applyAlignment="1" applyProtection="1">
      <protection locked="0"/>
    </xf>
    <xf numFmtId="3" fontId="1" fillId="2" borderId="67" xfId="1" applyNumberFormat="1" applyFont="1" applyFill="1" applyBorder="1" applyAlignment="1" applyProtection="1">
      <protection locked="0"/>
    </xf>
    <xf numFmtId="0" fontId="1" fillId="0" borderId="0" xfId="1" applyFont="1" applyFill="1" applyBorder="1" applyAlignment="1" applyProtection="1">
      <alignment horizontal="center"/>
    </xf>
    <xf numFmtId="0" fontId="1" fillId="5" borderId="28" xfId="1" applyFont="1" applyFill="1" applyBorder="1" applyAlignment="1" applyProtection="1"/>
    <xf numFmtId="3" fontId="1" fillId="5" borderId="28" xfId="1" applyNumberFormat="1" applyFont="1" applyFill="1" applyBorder="1" applyAlignment="1" applyProtection="1"/>
    <xf numFmtId="0" fontId="1" fillId="5" borderId="27" xfId="1" applyFont="1" applyFill="1" applyBorder="1" applyAlignment="1" applyProtection="1"/>
    <xf numFmtId="0" fontId="1" fillId="0" borderId="68" xfId="1" applyFont="1" applyFill="1" applyBorder="1" applyAlignment="1" applyProtection="1">
      <alignment horizontal="center"/>
    </xf>
    <xf numFmtId="4" fontId="1" fillId="4" borderId="38" xfId="1" applyNumberFormat="1" applyFont="1" applyFill="1" applyBorder="1" applyAlignment="1" applyProtection="1"/>
    <xf numFmtId="0" fontId="1" fillId="5" borderId="49" xfId="1" applyFont="1" applyFill="1" applyBorder="1" applyAlignment="1" applyProtection="1"/>
    <xf numFmtId="4" fontId="1" fillId="4" borderId="67" xfId="1" applyNumberFormat="1" applyFont="1" applyFill="1" applyBorder="1" applyAlignment="1" applyProtection="1"/>
    <xf numFmtId="4" fontId="1" fillId="4" borderId="66" xfId="1" applyNumberFormat="1" applyFont="1" applyFill="1" applyBorder="1" applyAlignment="1" applyProtection="1"/>
    <xf numFmtId="0" fontId="1" fillId="5" borderId="6" xfId="1" applyFont="1" applyFill="1" applyBorder="1" applyAlignment="1" applyProtection="1"/>
    <xf numFmtId="0" fontId="1" fillId="5" borderId="30" xfId="1" applyFont="1" applyFill="1" applyBorder="1" applyAlignment="1" applyProtection="1"/>
    <xf numFmtId="4" fontId="1" fillId="2" borderId="59" xfId="1" applyNumberFormat="1" applyFont="1" applyFill="1" applyBorder="1" applyAlignment="1" applyProtection="1">
      <protection locked="0"/>
    </xf>
    <xf numFmtId="3" fontId="1" fillId="5" borderId="6" xfId="1" applyNumberFormat="1" applyFont="1" applyFill="1" applyBorder="1" applyAlignment="1" applyProtection="1"/>
    <xf numFmtId="1" fontId="1" fillId="0" borderId="70" xfId="1" applyNumberFormat="1" applyFont="1" applyFill="1" applyBorder="1" applyAlignment="1" applyProtection="1">
      <alignment horizontal="center"/>
    </xf>
    <xf numFmtId="0" fontId="1" fillId="5" borderId="70" xfId="1" applyFont="1" applyFill="1" applyBorder="1" applyAlignment="1" applyProtection="1"/>
    <xf numFmtId="4" fontId="1" fillId="2" borderId="71" xfId="1" applyNumberFormat="1" applyFont="1" applyFill="1" applyBorder="1" applyAlignment="1" applyProtection="1">
      <protection locked="0"/>
    </xf>
    <xf numFmtId="0" fontId="1" fillId="5" borderId="69" xfId="1" applyFont="1" applyFill="1" applyBorder="1" applyAlignment="1" applyProtection="1"/>
    <xf numFmtId="4" fontId="1" fillId="2" borderId="72" xfId="1" applyNumberFormat="1" applyFont="1" applyFill="1" applyBorder="1" applyAlignment="1" applyProtection="1">
      <protection locked="0"/>
    </xf>
    <xf numFmtId="49" fontId="1" fillId="0" borderId="0" xfId="1" applyNumberFormat="1" applyFont="1" applyFill="1" applyBorder="1" applyProtection="1"/>
    <xf numFmtId="0" fontId="1" fillId="6" borderId="65" xfId="1" applyFont="1" applyFill="1" applyBorder="1" applyAlignment="1" applyProtection="1">
      <alignment horizontal="center"/>
    </xf>
    <xf numFmtId="4" fontId="16" fillId="6" borderId="44" xfId="1" applyNumberFormat="1" applyFont="1" applyFill="1" applyBorder="1" applyAlignment="1" applyProtection="1"/>
    <xf numFmtId="4" fontId="1" fillId="6" borderId="44" xfId="1" applyNumberFormat="1" applyFont="1" applyFill="1" applyBorder="1" applyAlignment="1" applyProtection="1"/>
    <xf numFmtId="4" fontId="1" fillId="6" borderId="45" xfId="1" applyNumberFormat="1" applyFont="1" applyFill="1" applyBorder="1" applyAlignment="1" applyProtection="1"/>
    <xf numFmtId="4" fontId="1" fillId="6" borderId="66" xfId="1" applyNumberFormat="1" applyFont="1" applyFill="1" applyBorder="1" applyAlignment="1" applyProtection="1"/>
    <xf numFmtId="0" fontId="1" fillId="6" borderId="48" xfId="1" applyFont="1" applyFill="1" applyBorder="1" applyAlignment="1" applyProtection="1">
      <alignment horizontal="center" vertical="center"/>
    </xf>
    <xf numFmtId="3" fontId="1" fillId="6" borderId="6" xfId="1" applyNumberFormat="1" applyFont="1" applyFill="1" applyBorder="1" applyAlignment="1" applyProtection="1"/>
    <xf numFmtId="4" fontId="16" fillId="6" borderId="6" xfId="1" applyNumberFormat="1" applyFont="1" applyFill="1" applyBorder="1" applyAlignment="1" applyProtection="1"/>
    <xf numFmtId="4" fontId="1" fillId="6" borderId="6" xfId="1" applyNumberFormat="1" applyFont="1" applyFill="1" applyBorder="1" applyAlignment="1" applyProtection="1"/>
    <xf numFmtId="4" fontId="1" fillId="6" borderId="31" xfId="1" applyNumberFormat="1" applyFont="1" applyFill="1" applyBorder="1" applyAlignment="1" applyProtection="1"/>
    <xf numFmtId="4" fontId="1" fillId="6" borderId="59" xfId="1" applyNumberFormat="1" applyFont="1" applyFill="1" applyBorder="1" applyAlignment="1" applyProtection="1"/>
    <xf numFmtId="4" fontId="1" fillId="2" borderId="27" xfId="1" applyNumberFormat="1" applyFont="1" applyFill="1" applyBorder="1" applyAlignment="1" applyProtection="1">
      <protection locked="0"/>
    </xf>
    <xf numFmtId="4" fontId="1" fillId="3" borderId="30" xfId="1" applyNumberFormat="1" applyFont="1" applyFill="1" applyBorder="1" applyAlignment="1" applyProtection="1">
      <protection locked="0"/>
    </xf>
    <xf numFmtId="2" fontId="7" fillId="0" borderId="81" xfId="1" applyNumberFormat="1" applyFont="1" applyFill="1" applyBorder="1" applyAlignment="1" applyProtection="1">
      <alignment vertical="center"/>
    </xf>
    <xf numFmtId="4" fontId="1" fillId="0" borderId="82" xfId="1" applyNumberFormat="1" applyFont="1" applyFill="1" applyBorder="1" applyAlignment="1" applyProtection="1"/>
    <xf numFmtId="0" fontId="1" fillId="0" borderId="83" xfId="1" applyFont="1" applyFill="1" applyBorder="1" applyAlignment="1" applyProtection="1">
      <alignment vertical="center" wrapText="1"/>
    </xf>
    <xf numFmtId="4" fontId="1" fillId="4" borderId="84" xfId="1" applyNumberFormat="1" applyFont="1" applyFill="1" applyBorder="1" applyAlignment="1" applyProtection="1">
      <alignment vertical="center"/>
    </xf>
    <xf numFmtId="0" fontId="7" fillId="0" borderId="83" xfId="1" applyFont="1" applyFill="1" applyBorder="1" applyAlignment="1" applyProtection="1">
      <alignment vertical="center"/>
    </xf>
    <xf numFmtId="4" fontId="1" fillId="0" borderId="84" xfId="1" applyNumberFormat="1" applyFont="1" applyFill="1" applyBorder="1" applyAlignment="1" applyProtection="1">
      <alignment vertical="center"/>
    </xf>
    <xf numFmtId="4" fontId="1" fillId="5" borderId="84" xfId="1" applyNumberFormat="1" applyFont="1" applyFill="1" applyBorder="1" applyAlignment="1" applyProtection="1">
      <alignment vertical="center"/>
    </xf>
    <xf numFmtId="0" fontId="1" fillId="0" borderId="85" xfId="1" applyFont="1" applyFill="1" applyBorder="1" applyAlignment="1" applyProtection="1">
      <alignment vertical="center" wrapText="1"/>
    </xf>
    <xf numFmtId="0" fontId="1" fillId="0" borderId="86" xfId="1" applyFont="1" applyFill="1" applyBorder="1" applyAlignment="1" applyProtection="1">
      <alignment horizontal="center" vertical="center"/>
    </xf>
    <xf numFmtId="4" fontId="1" fillId="4" borderId="86" xfId="1" applyNumberFormat="1" applyFont="1" applyFill="1" applyBorder="1" applyAlignment="1" applyProtection="1">
      <alignment vertical="center"/>
    </xf>
    <xf numFmtId="4" fontId="1" fillId="5" borderId="87" xfId="1" applyNumberFormat="1" applyFont="1" applyFill="1" applyBorder="1" applyAlignment="1" applyProtection="1">
      <alignment vertical="center"/>
    </xf>
    <xf numFmtId="4" fontId="1" fillId="4" borderId="88" xfId="1" applyNumberFormat="1" applyFont="1" applyFill="1" applyBorder="1" applyAlignment="1" applyProtection="1">
      <alignment vertical="center"/>
    </xf>
    <xf numFmtId="4" fontId="1" fillId="4" borderId="89" xfId="1" applyNumberFormat="1" applyFont="1" applyFill="1" applyBorder="1" applyAlignment="1" applyProtection="1">
      <alignment vertical="center"/>
    </xf>
    <xf numFmtId="0" fontId="12" fillId="0" borderId="2" xfId="1" applyFont="1" applyFill="1" applyBorder="1" applyAlignment="1" applyProtection="1">
      <alignment horizontal="centerContinuous"/>
    </xf>
    <xf numFmtId="18" fontId="12" fillId="0" borderId="3" xfId="1" quotePrefix="1" applyNumberFormat="1" applyFont="1" applyBorder="1" applyAlignment="1" applyProtection="1">
      <alignment horizontal="right"/>
    </xf>
    <xf numFmtId="0" fontId="1" fillId="0" borderId="0" xfId="1" applyFont="1" applyBorder="1" applyProtection="1">
      <protection locked="0"/>
    </xf>
    <xf numFmtId="0" fontId="15" fillId="0" borderId="4" xfId="1" applyFont="1" applyBorder="1" applyProtection="1"/>
    <xf numFmtId="4" fontId="14" fillId="0" borderId="0" xfId="1" applyNumberFormat="1" applyFont="1" applyBorder="1" applyAlignment="1" applyProtection="1">
      <alignment horizontal="centerContinuous" vertical="center"/>
    </xf>
    <xf numFmtId="3" fontId="15" fillId="0" borderId="0" xfId="1" applyNumberFormat="1" applyFont="1" applyBorder="1" applyAlignment="1" applyProtection="1">
      <alignment horizontal="centerContinuous"/>
    </xf>
    <xf numFmtId="4" fontId="15" fillId="0" borderId="0" xfId="1" applyNumberFormat="1" applyFont="1" applyBorder="1" applyAlignment="1" applyProtection="1">
      <alignment horizontal="centerContinuous"/>
    </xf>
    <xf numFmtId="0" fontId="15" fillId="0" borderId="0" xfId="1" applyFont="1" applyBorder="1" applyAlignment="1" applyProtection="1">
      <alignment horizontal="centerContinuous"/>
    </xf>
    <xf numFmtId="0" fontId="15" fillId="0" borderId="5" xfId="1" applyFont="1" applyBorder="1" applyAlignment="1" applyProtection="1">
      <alignment horizontal="centerContinuous"/>
    </xf>
    <xf numFmtId="3" fontId="1" fillId="0" borderId="13" xfId="1" applyNumberFormat="1" applyFont="1" applyBorder="1" applyAlignment="1" applyProtection="1"/>
    <xf numFmtId="0" fontId="7" fillId="0" borderId="90" xfId="1" applyFont="1" applyBorder="1" applyAlignment="1" applyProtection="1">
      <alignment horizontal="center" vertical="center"/>
    </xf>
    <xf numFmtId="49" fontId="7" fillId="0" borderId="91" xfId="1" applyNumberFormat="1" applyFont="1" applyBorder="1" applyAlignment="1" applyProtection="1">
      <alignment horizontal="center" vertical="center"/>
    </xf>
    <xf numFmtId="0" fontId="1" fillId="0" borderId="91" xfId="1" applyNumberFormat="1" applyFont="1" applyBorder="1" applyAlignment="1" applyProtection="1">
      <alignment horizontal="center"/>
    </xf>
    <xf numFmtId="0" fontId="1" fillId="8" borderId="92" xfId="1" applyNumberFormat="1" applyFont="1" applyFill="1" applyBorder="1" applyAlignment="1" applyProtection="1">
      <alignment horizontal="center"/>
    </xf>
    <xf numFmtId="3" fontId="1" fillId="8" borderId="92" xfId="1" applyNumberFormat="1" applyFont="1" applyFill="1" applyBorder="1" applyAlignment="1" applyProtection="1">
      <alignment horizontal="center"/>
    </xf>
    <xf numFmtId="0" fontId="7" fillId="8" borderId="94" xfId="1" applyNumberFormat="1" applyFont="1" applyFill="1" applyBorder="1" applyAlignment="1" applyProtection="1">
      <alignment horizontal="center"/>
    </xf>
    <xf numFmtId="3" fontId="1" fillId="0" borderId="68" xfId="1" applyNumberFormat="1" applyFont="1" applyBorder="1" applyAlignment="1" applyProtection="1">
      <alignment horizontal="centerContinuous"/>
    </xf>
    <xf numFmtId="4" fontId="1" fillId="0" borderId="93" xfId="1" applyNumberFormat="1" applyFont="1" applyBorder="1" applyAlignment="1" applyProtection="1">
      <alignment horizontal="centerContinuous"/>
    </xf>
    <xf numFmtId="0" fontId="7" fillId="0" borderId="6" xfId="1" applyFont="1" applyFill="1" applyBorder="1" applyAlignment="1" applyProtection="1">
      <alignment vertical="center"/>
    </xf>
    <xf numFmtId="4" fontId="1" fillId="4" borderId="6" xfId="1" quotePrefix="1" applyNumberFormat="1" applyFont="1" applyFill="1" applyBorder="1" applyAlignment="1" applyProtection="1"/>
    <xf numFmtId="0" fontId="7" fillId="0" borderId="6" xfId="1" applyFont="1" applyBorder="1" applyProtection="1"/>
    <xf numFmtId="0" fontId="7" fillId="0" borderId="61" xfId="1" applyFont="1" applyFill="1" applyBorder="1" applyAlignment="1" applyProtection="1">
      <alignment vertical="center"/>
    </xf>
    <xf numFmtId="4" fontId="7" fillId="4" borderId="22" xfId="1" quotePrefix="1" applyNumberFormat="1" applyFont="1" applyFill="1" applyBorder="1" applyAlignment="1" applyProtection="1"/>
    <xf numFmtId="0" fontId="7" fillId="0" borderId="37" xfId="1" applyFont="1" applyFill="1" applyBorder="1" applyAlignment="1" applyProtection="1">
      <alignment horizontal="right" vertical="center"/>
    </xf>
    <xf numFmtId="49" fontId="1" fillId="0" borderId="37" xfId="1" applyNumberFormat="1" applyFont="1" applyFill="1" applyBorder="1" applyAlignment="1" applyProtection="1">
      <alignment horizontal="center" vertical="center"/>
    </xf>
    <xf numFmtId="4" fontId="7" fillId="4" borderId="37" xfId="1" quotePrefix="1" applyNumberFormat="1" applyFont="1" applyFill="1" applyBorder="1" applyAlignment="1" applyProtection="1"/>
    <xf numFmtId="49" fontId="1" fillId="0" borderId="40" xfId="1" applyNumberFormat="1" applyFont="1" applyBorder="1" applyAlignment="1" applyProtection="1">
      <alignment horizontal="center" vertical="center"/>
    </xf>
    <xf numFmtId="3" fontId="1" fillId="0" borderId="40" xfId="1" quotePrefix="1" applyNumberFormat="1" applyFont="1" applyFill="1" applyBorder="1" applyAlignment="1" applyProtection="1"/>
    <xf numFmtId="0" fontId="1" fillId="0" borderId="32" xfId="1" applyFont="1" applyBorder="1" applyAlignment="1" applyProtection="1">
      <alignment vertical="center"/>
    </xf>
    <xf numFmtId="0" fontId="7" fillId="0" borderId="43" xfId="1" applyFont="1" applyBorder="1" applyAlignment="1" applyProtection="1">
      <alignment vertical="center"/>
    </xf>
    <xf numFmtId="4" fontId="1" fillId="4" borderId="44" xfId="1" quotePrefix="1" applyNumberFormat="1" applyFont="1" applyFill="1" applyBorder="1" applyAlignment="1" applyProtection="1"/>
    <xf numFmtId="4" fontId="1" fillId="4" borderId="44" xfId="1" applyNumberFormat="1" applyFont="1" applyFill="1" applyBorder="1" applyAlignment="1" applyProtection="1"/>
    <xf numFmtId="0" fontId="7" fillId="0" borderId="32" xfId="1" applyFont="1" applyBorder="1" applyAlignment="1" applyProtection="1">
      <alignment vertical="center"/>
    </xf>
    <xf numFmtId="0" fontId="7" fillId="0" borderId="32" xfId="1" applyFont="1" applyBorder="1" applyAlignment="1" applyProtection="1">
      <alignment horizontal="left" vertical="center"/>
    </xf>
    <xf numFmtId="0" fontId="7" fillId="0" borderId="36" xfId="1" applyFont="1" applyBorder="1" applyAlignment="1" applyProtection="1">
      <alignment horizontal="right" vertical="center"/>
    </xf>
    <xf numFmtId="49" fontId="1" fillId="0" borderId="37" xfId="1" applyNumberFormat="1" applyFont="1" applyBorder="1" applyAlignment="1" applyProtection="1">
      <alignment horizontal="center" vertical="center"/>
    </xf>
    <xf numFmtId="0" fontId="1" fillId="0" borderId="22" xfId="1" applyFont="1" applyBorder="1" applyAlignment="1" applyProtection="1">
      <alignment horizontal="left" vertical="center"/>
    </xf>
    <xf numFmtId="0" fontId="1" fillId="0" borderId="40" xfId="1" applyFont="1" applyBorder="1" applyAlignment="1" applyProtection="1">
      <alignment horizontal="left" vertical="center"/>
    </xf>
    <xf numFmtId="0" fontId="1" fillId="0" borderId="32" xfId="1" applyFont="1" applyBorder="1" applyAlignment="1" applyProtection="1">
      <alignment horizontal="left" vertical="center"/>
    </xf>
    <xf numFmtId="0" fontId="1" fillId="0" borderId="32" xfId="1" applyFont="1" applyBorder="1" applyAlignment="1" applyProtection="1">
      <alignment horizontal="left" vertical="center" wrapText="1"/>
    </xf>
    <xf numFmtId="0" fontId="7" fillId="0" borderId="36" xfId="1" applyFont="1" applyBorder="1" applyAlignment="1" applyProtection="1">
      <alignment horizontal="right"/>
    </xf>
    <xf numFmtId="4" fontId="7" fillId="4" borderId="36" xfId="1" quotePrefix="1" applyNumberFormat="1" applyFont="1" applyFill="1" applyBorder="1" applyAlignment="1" applyProtection="1"/>
    <xf numFmtId="0" fontId="7" fillId="0" borderId="22" xfId="1" applyFont="1" applyBorder="1" applyAlignment="1" applyProtection="1">
      <alignment horizontal="left" vertical="center"/>
    </xf>
    <xf numFmtId="4" fontId="7" fillId="4" borderId="23" xfId="1" quotePrefix="1" applyNumberFormat="1" applyFont="1" applyFill="1" applyBorder="1" applyAlignment="1" applyProtection="1"/>
    <xf numFmtId="0" fontId="1" fillId="0" borderId="6" xfId="1" applyFont="1" applyBorder="1" applyAlignment="1" applyProtection="1">
      <alignment vertical="center"/>
    </xf>
    <xf numFmtId="0" fontId="7" fillId="0" borderId="92" xfId="1" applyFont="1" applyBorder="1" applyAlignment="1" applyProtection="1">
      <alignment horizontal="center" vertical="center"/>
    </xf>
    <xf numFmtId="49" fontId="7" fillId="0" borderId="92" xfId="1" applyNumberFormat="1" applyFont="1" applyBorder="1" applyAlignment="1" applyProtection="1">
      <alignment horizontal="center" vertical="center"/>
    </xf>
    <xf numFmtId="3" fontId="1" fillId="0" borderId="92" xfId="1" applyNumberFormat="1" applyFont="1" applyBorder="1" applyAlignment="1" applyProtection="1">
      <alignment horizontal="center"/>
    </xf>
    <xf numFmtId="1" fontId="1" fillId="0" borderId="92" xfId="1" applyNumberFormat="1" applyFont="1" applyBorder="1" applyAlignment="1" applyProtection="1">
      <alignment horizontal="center"/>
    </xf>
    <xf numFmtId="49" fontId="1" fillId="0" borderId="92" xfId="1" applyNumberFormat="1" applyFont="1" applyBorder="1" applyAlignment="1" applyProtection="1">
      <alignment horizontal="center"/>
    </xf>
    <xf numFmtId="0" fontId="1" fillId="0" borderId="93" xfId="1" applyFont="1" applyBorder="1" applyAlignment="1" applyProtection="1">
      <alignment horizontal="left" vertical="center"/>
    </xf>
    <xf numFmtId="49" fontId="1" fillId="0" borderId="93" xfId="1" applyNumberFormat="1" applyFont="1" applyBorder="1" applyAlignment="1" applyProtection="1">
      <alignment horizontal="center" vertical="center"/>
    </xf>
    <xf numFmtId="3" fontId="1" fillId="0" borderId="93" xfId="1" quotePrefix="1" applyNumberFormat="1" applyFont="1" applyFill="1" applyBorder="1" applyAlignment="1" applyProtection="1"/>
    <xf numFmtId="0" fontId="7" fillId="0" borderId="54" xfId="1" applyFont="1" applyBorder="1" applyAlignment="1" applyProtection="1">
      <alignment horizontal="right" vertical="center"/>
    </xf>
    <xf numFmtId="4" fontId="7" fillId="4" borderId="54" xfId="1" quotePrefix="1" applyNumberFormat="1" applyFont="1" applyFill="1" applyBorder="1" applyAlignment="1" applyProtection="1"/>
    <xf numFmtId="0" fontId="1" fillId="0" borderId="32" xfId="1" applyFont="1" applyBorder="1" applyProtection="1"/>
    <xf numFmtId="0" fontId="7" fillId="0" borderId="94" xfId="1" applyFont="1" applyBorder="1" applyAlignment="1" applyProtection="1">
      <alignment horizontal="right" vertical="center"/>
    </xf>
    <xf numFmtId="49" fontId="7" fillId="0" borderId="22" xfId="1" applyNumberFormat="1" applyFont="1" applyBorder="1" applyAlignment="1" applyProtection="1">
      <alignment vertical="center"/>
    </xf>
    <xf numFmtId="49" fontId="1" fillId="0" borderId="44" xfId="1" applyNumberFormat="1" applyFont="1" applyBorder="1" applyAlignment="1" applyProtection="1">
      <alignment vertical="center"/>
    </xf>
    <xf numFmtId="49" fontId="1" fillId="0" borderId="6" xfId="1" applyNumberFormat="1" applyFont="1" applyBorder="1" applyAlignment="1" applyProtection="1">
      <alignment vertical="center"/>
    </xf>
    <xf numFmtId="49" fontId="1" fillId="0" borderId="37" xfId="1" applyNumberFormat="1" applyFont="1" applyBorder="1" applyAlignment="1" applyProtection="1">
      <alignment vertical="center"/>
    </xf>
    <xf numFmtId="0" fontId="7" fillId="0" borderId="37" xfId="1" applyFont="1" applyBorder="1" applyProtection="1"/>
    <xf numFmtId="0" fontId="7" fillId="0" borderId="54" xfId="1" applyFont="1" applyFill="1" applyBorder="1" applyProtection="1"/>
    <xf numFmtId="0" fontId="1" fillId="0" borderId="44" xfId="1" applyFont="1" applyBorder="1" applyProtection="1"/>
    <xf numFmtId="0" fontId="1" fillId="0" borderId="6" xfId="1" applyFont="1" applyBorder="1" applyProtection="1"/>
    <xf numFmtId="4" fontId="7" fillId="4" borderId="6" xfId="1" quotePrefix="1" applyNumberFormat="1" applyFont="1" applyFill="1" applyBorder="1" applyAlignment="1" applyProtection="1"/>
    <xf numFmtId="49" fontId="1" fillId="0" borderId="28" xfId="1" applyNumberFormat="1" applyFont="1" applyBorder="1" applyAlignment="1" applyProtection="1">
      <alignment vertical="center"/>
    </xf>
    <xf numFmtId="49" fontId="1" fillId="0" borderId="48" xfId="1" applyNumberFormat="1" applyFont="1" applyFill="1" applyBorder="1" applyAlignment="1" applyProtection="1">
      <alignment vertical="center"/>
    </xf>
    <xf numFmtId="3" fontId="1" fillId="0" borderId="34" xfId="1" quotePrefix="1" applyNumberFormat="1" applyFont="1" applyFill="1" applyBorder="1" applyAlignment="1" applyProtection="1"/>
    <xf numFmtId="49" fontId="1" fillId="0" borderId="37" xfId="1" applyNumberFormat="1" applyFont="1" applyBorder="1" applyAlignment="1" applyProtection="1">
      <alignment vertical="center" wrapText="1"/>
    </xf>
    <xf numFmtId="49" fontId="1" fillId="0" borderId="44" xfId="1" applyNumberFormat="1" applyFont="1" applyBorder="1" applyAlignment="1" applyProtection="1">
      <alignment vertical="center" wrapText="1"/>
    </xf>
    <xf numFmtId="0" fontId="1" fillId="0" borderId="1" xfId="1" applyFont="1" applyBorder="1" applyProtection="1"/>
    <xf numFmtId="0" fontId="1" fillId="0" borderId="4" xfId="1" applyFont="1" applyBorder="1" applyProtection="1"/>
    <xf numFmtId="0" fontId="1" fillId="0" borderId="98" xfId="1" applyFont="1" applyBorder="1" applyProtection="1"/>
    <xf numFmtId="49" fontId="1" fillId="0" borderId="99" xfId="1" applyNumberFormat="1" applyFont="1" applyFill="1" applyBorder="1" applyAlignment="1" applyProtection="1">
      <alignment vertical="center" wrapText="1"/>
    </xf>
    <xf numFmtId="3" fontId="1" fillId="0" borderId="100" xfId="1" quotePrefix="1" applyNumberFormat="1" applyFont="1" applyFill="1" applyBorder="1" applyAlignment="1" applyProtection="1"/>
    <xf numFmtId="0" fontId="13" fillId="0" borderId="1" xfId="1" applyFont="1" applyBorder="1" applyProtection="1"/>
    <xf numFmtId="0" fontId="1" fillId="0" borderId="4" xfId="1" applyFont="1" applyFill="1" applyBorder="1" applyProtection="1"/>
    <xf numFmtId="0" fontId="7" fillId="0" borderId="101" xfId="1" applyFont="1" applyBorder="1" applyAlignment="1" applyProtection="1">
      <alignment horizontal="center" vertical="center"/>
    </xf>
    <xf numFmtId="0" fontId="1" fillId="0" borderId="102" xfId="1" applyNumberFormat="1" applyFont="1" applyBorder="1" applyAlignment="1" applyProtection="1">
      <alignment horizontal="center"/>
    </xf>
    <xf numFmtId="0" fontId="1" fillId="8" borderId="103" xfId="1" applyNumberFormat="1" applyFont="1" applyFill="1" applyBorder="1" applyAlignment="1" applyProtection="1">
      <alignment horizontal="center"/>
    </xf>
    <xf numFmtId="0" fontId="1" fillId="8" borderId="74" xfId="1" applyNumberFormat="1" applyFont="1" applyFill="1" applyBorder="1" applyAlignment="1" applyProtection="1">
      <alignment horizontal="center"/>
    </xf>
    <xf numFmtId="0" fontId="1" fillId="0" borderId="104" xfId="1" applyFont="1" applyBorder="1" applyAlignment="1" applyProtection="1">
      <alignment horizontal="right"/>
    </xf>
    <xf numFmtId="4" fontId="1" fillId="0" borderId="75" xfId="1" applyNumberFormat="1" applyFont="1" applyBorder="1" applyAlignment="1" applyProtection="1">
      <alignment horizontal="centerContinuous"/>
    </xf>
    <xf numFmtId="4" fontId="1" fillId="2" borderId="63" xfId="1" applyNumberFormat="1" applyFont="1" applyFill="1" applyBorder="1" applyAlignment="1" applyProtection="1">
      <protection locked="0"/>
    </xf>
    <xf numFmtId="4" fontId="1" fillId="4" borderId="59" xfId="1" quotePrefix="1" applyNumberFormat="1" applyFont="1" applyFill="1" applyBorder="1" applyAlignment="1" applyProtection="1"/>
    <xf numFmtId="4" fontId="1" fillId="2" borderId="66" xfId="1" applyNumberFormat="1" applyFont="1" applyFill="1" applyBorder="1" applyAlignment="1" applyProtection="1">
      <protection locked="0"/>
    </xf>
    <xf numFmtId="4" fontId="1" fillId="3" borderId="63" xfId="1" applyNumberFormat="1" applyFont="1" applyFill="1" applyBorder="1" applyAlignment="1" applyProtection="1">
      <protection locked="0"/>
    </xf>
    <xf numFmtId="4" fontId="7" fillId="4" borderId="56" xfId="1" quotePrefix="1" applyNumberFormat="1" applyFont="1" applyFill="1" applyBorder="1" applyAlignment="1" applyProtection="1"/>
    <xf numFmtId="4" fontId="7" fillId="4" borderId="67" xfId="1" quotePrefix="1" applyNumberFormat="1" applyFont="1" applyFill="1" applyBorder="1" applyAlignment="1" applyProtection="1"/>
    <xf numFmtId="0" fontId="1" fillId="0" borderId="106" xfId="1" applyFont="1" applyBorder="1" applyAlignment="1" applyProtection="1">
      <alignment horizontal="center" vertical="center" textRotation="90"/>
    </xf>
    <xf numFmtId="3" fontId="1" fillId="0" borderId="75" xfId="1" applyNumberFormat="1" applyFont="1" applyFill="1" applyBorder="1" applyAlignment="1" applyProtection="1"/>
    <xf numFmtId="4" fontId="1" fillId="5" borderId="66" xfId="1" applyNumberFormat="1" applyFont="1" applyFill="1" applyBorder="1" applyAlignment="1" applyProtection="1"/>
    <xf numFmtId="0" fontId="7" fillId="0" borderId="108" xfId="1" applyFont="1" applyBorder="1" applyAlignment="1" applyProtection="1">
      <alignment horizontal="left" vertical="center"/>
    </xf>
    <xf numFmtId="0" fontId="7" fillId="0" borderId="106" xfId="1" applyFont="1" applyBorder="1" applyProtection="1"/>
    <xf numFmtId="4" fontId="7" fillId="4" borderId="59" xfId="1" applyNumberFormat="1" applyFont="1" applyFill="1" applyBorder="1" applyAlignment="1" applyProtection="1"/>
    <xf numFmtId="4" fontId="7" fillId="4" borderId="39" xfId="1" quotePrefix="1" applyNumberFormat="1" applyFont="1" applyFill="1" applyBorder="1" applyAlignment="1" applyProtection="1"/>
    <xf numFmtId="3" fontId="1" fillId="0" borderId="26" xfId="1" applyNumberFormat="1" applyFont="1" applyFill="1" applyBorder="1" applyAlignment="1" applyProtection="1"/>
    <xf numFmtId="0" fontId="1" fillId="0" borderId="111" xfId="1" applyFont="1" applyBorder="1" applyAlignment="1" applyProtection="1">
      <alignment vertical="center"/>
    </xf>
    <xf numFmtId="4" fontId="9" fillId="2" borderId="59" xfId="1" quotePrefix="1" applyNumberFormat="1" applyFont="1" applyFill="1" applyBorder="1" applyAlignment="1" applyProtection="1">
      <protection locked="0"/>
    </xf>
    <xf numFmtId="4" fontId="7" fillId="4" borderId="56" xfId="1" applyNumberFormat="1" applyFont="1" applyFill="1" applyBorder="1" applyAlignment="1" applyProtection="1"/>
    <xf numFmtId="0" fontId="7" fillId="0" borderId="103" xfId="1" applyFont="1" applyBorder="1" applyAlignment="1" applyProtection="1">
      <alignment horizontal="center" vertical="center"/>
    </xf>
    <xf numFmtId="0" fontId="1" fillId="0" borderId="74" xfId="1" applyFont="1" applyBorder="1" applyAlignment="1" applyProtection="1">
      <alignment horizontal="center"/>
    </xf>
    <xf numFmtId="0" fontId="7" fillId="0" borderId="104" xfId="1" applyFont="1" applyBorder="1" applyProtection="1"/>
    <xf numFmtId="4" fontId="7" fillId="4" borderId="75" xfId="1" applyNumberFormat="1" applyFont="1" applyFill="1" applyBorder="1" applyAlignment="1" applyProtection="1"/>
    <xf numFmtId="4" fontId="1" fillId="2" borderId="113" xfId="1" applyNumberFormat="1" applyFont="1" applyFill="1" applyBorder="1" applyAlignment="1" applyProtection="1">
      <protection locked="0"/>
    </xf>
    <xf numFmtId="4" fontId="1" fillId="2" borderId="114" xfId="1" applyNumberFormat="1" applyFont="1" applyFill="1" applyBorder="1" applyAlignment="1" applyProtection="1">
      <protection locked="0"/>
    </xf>
    <xf numFmtId="49" fontId="7" fillId="0" borderId="108" xfId="1" applyNumberFormat="1" applyFont="1" applyBorder="1" applyProtection="1"/>
    <xf numFmtId="49" fontId="1" fillId="0" borderId="111" xfId="1" quotePrefix="1" applyNumberFormat="1" applyFont="1" applyBorder="1" applyAlignment="1" applyProtection="1">
      <alignment horizontal="center"/>
    </xf>
    <xf numFmtId="49" fontId="7" fillId="0" borderId="112" xfId="1" applyNumberFormat="1" applyFont="1" applyBorder="1" applyProtection="1"/>
    <xf numFmtId="0" fontId="7" fillId="0" borderId="112" xfId="1" applyFont="1" applyBorder="1" applyProtection="1"/>
    <xf numFmtId="4" fontId="7" fillId="4" borderId="115" xfId="1" applyNumberFormat="1" applyFont="1" applyFill="1" applyBorder="1" applyAlignment="1" applyProtection="1"/>
    <xf numFmtId="0" fontId="7" fillId="0" borderId="107" xfId="1" applyFont="1" applyFill="1" applyBorder="1" applyProtection="1"/>
    <xf numFmtId="0" fontId="1" fillId="0" borderId="110" xfId="1" applyFont="1" applyBorder="1" applyProtection="1"/>
    <xf numFmtId="4" fontId="7" fillId="4" borderId="58" xfId="1" quotePrefix="1" applyNumberFormat="1" applyFont="1" applyFill="1" applyBorder="1" applyAlignment="1" applyProtection="1"/>
    <xf numFmtId="0" fontId="1" fillId="0" borderId="111" xfId="1" applyFont="1" applyBorder="1" applyProtection="1"/>
    <xf numFmtId="4" fontId="7" fillId="4" borderId="59" xfId="1" quotePrefix="1" applyNumberFormat="1" applyFont="1" applyFill="1" applyBorder="1" applyAlignment="1" applyProtection="1"/>
    <xf numFmtId="49" fontId="1" fillId="0" borderId="111" xfId="1" applyNumberFormat="1" applyFont="1" applyBorder="1" applyAlignment="1" applyProtection="1">
      <alignment vertical="center"/>
    </xf>
    <xf numFmtId="4" fontId="1" fillId="5" borderId="58" xfId="1" applyNumberFormat="1" applyFont="1" applyFill="1" applyBorder="1" applyAlignment="1" applyProtection="1"/>
    <xf numFmtId="4" fontId="1" fillId="5" borderId="59" xfId="1" applyNumberFormat="1" applyFont="1" applyFill="1" applyBorder="1" applyAlignment="1" applyProtection="1"/>
    <xf numFmtId="3" fontId="1" fillId="0" borderId="33" xfId="1" applyNumberFormat="1" applyFont="1" applyFill="1" applyBorder="1" applyAlignment="1" applyProtection="1"/>
    <xf numFmtId="4" fontId="1" fillId="5" borderId="67" xfId="1" applyNumberFormat="1" applyFont="1" applyFill="1" applyBorder="1" applyAlignment="1" applyProtection="1"/>
    <xf numFmtId="0" fontId="1" fillId="0" borderId="116" xfId="1" applyFont="1" applyBorder="1" applyAlignment="1" applyProtection="1">
      <alignment vertical="center" textRotation="90"/>
    </xf>
    <xf numFmtId="3" fontId="1" fillId="0" borderId="117" xfId="1" applyNumberFormat="1" applyFont="1" applyFill="1" applyBorder="1" applyAlignment="1" applyProtection="1"/>
    <xf numFmtId="49" fontId="1" fillId="0" borderId="13" xfId="1" applyNumberFormat="1" applyFont="1" applyBorder="1" applyAlignment="1" applyProtection="1"/>
    <xf numFmtId="1" fontId="2" fillId="0" borderId="1" xfId="1" applyNumberFormat="1" applyFont="1" applyBorder="1" applyProtection="1">
      <protection hidden="1"/>
    </xf>
    <xf numFmtId="0" fontId="3" fillId="0" borderId="4" xfId="1" applyFont="1" applyBorder="1" applyProtection="1"/>
    <xf numFmtId="0" fontId="5" fillId="0" borderId="4" xfId="1" applyFont="1" applyBorder="1" applyAlignment="1" applyProtection="1">
      <alignment horizontal="centerContinuous" vertical="center"/>
    </xf>
    <xf numFmtId="0" fontId="1" fillId="0" borderId="4" xfId="1" applyFont="1" applyBorder="1" applyAlignment="1" applyProtection="1">
      <alignment vertical="center"/>
    </xf>
    <xf numFmtId="0" fontId="7" fillId="0" borderId="4" xfId="1" applyFont="1" applyBorder="1" applyProtection="1"/>
    <xf numFmtId="0" fontId="1" fillId="0" borderId="12" xfId="1" applyFont="1" applyBorder="1" applyProtection="1"/>
    <xf numFmtId="0" fontId="1" fillId="0" borderId="119" xfId="1" applyFont="1" applyFill="1" applyBorder="1" applyProtection="1"/>
    <xf numFmtId="0" fontId="1" fillId="0" borderId="98" xfId="1" applyFont="1" applyFill="1" applyBorder="1" applyProtection="1"/>
    <xf numFmtId="0" fontId="13" fillId="0" borderId="1" xfId="1" applyFont="1" applyFill="1" applyBorder="1" applyProtection="1"/>
    <xf numFmtId="0" fontId="7" fillId="0" borderId="1" xfId="1" applyFont="1" applyFill="1" applyBorder="1" applyAlignment="1" applyProtection="1">
      <alignment horizontal="left"/>
    </xf>
    <xf numFmtId="0" fontId="1" fillId="0" borderId="120" xfId="1" applyFont="1" applyFill="1" applyBorder="1" applyAlignment="1" applyProtection="1">
      <alignment vertical="top" wrapText="1"/>
    </xf>
    <xf numFmtId="0" fontId="1" fillId="0" borderId="111" xfId="1" applyFont="1" applyFill="1" applyBorder="1" applyAlignment="1" applyProtection="1">
      <alignment vertical="top" wrapText="1"/>
    </xf>
    <xf numFmtId="0" fontId="1" fillId="0" borderId="4" xfId="1" applyFont="1" applyFill="1" applyBorder="1" applyAlignment="1" applyProtection="1"/>
    <xf numFmtId="0" fontId="7" fillId="0" borderId="106" xfId="1" applyFont="1" applyFill="1" applyBorder="1" applyAlignment="1" applyProtection="1">
      <alignment horizontal="left"/>
    </xf>
    <xf numFmtId="0" fontId="7" fillId="0" borderId="108" xfId="1" applyFont="1" applyFill="1" applyBorder="1" applyAlignment="1" applyProtection="1">
      <alignment vertical="center" wrapText="1"/>
    </xf>
    <xf numFmtId="0" fontId="1" fillId="0" borderId="111" xfId="1" applyFont="1" applyFill="1" applyBorder="1" applyAlignment="1" applyProtection="1">
      <alignment vertical="center" wrapText="1"/>
    </xf>
    <xf numFmtId="2" fontId="1" fillId="0" borderId="111" xfId="1" applyNumberFormat="1" applyFont="1" applyFill="1" applyBorder="1" applyAlignment="1" applyProtection="1">
      <alignment vertical="top" wrapText="1"/>
    </xf>
    <xf numFmtId="2" fontId="1" fillId="0" borderId="121" xfId="1" applyNumberFormat="1" applyFont="1" applyFill="1" applyBorder="1" applyAlignment="1" applyProtection="1">
      <alignment vertical="top" wrapText="1"/>
    </xf>
    <xf numFmtId="2" fontId="1" fillId="0" borderId="108" xfId="1" applyNumberFormat="1" applyFont="1" applyFill="1" applyBorder="1" applyAlignment="1" applyProtection="1">
      <alignment vertical="top" wrapText="1"/>
    </xf>
    <xf numFmtId="0" fontId="7" fillId="6" borderId="110" xfId="1" applyFont="1" applyFill="1" applyBorder="1" applyAlignment="1" applyProtection="1"/>
    <xf numFmtId="0" fontId="7" fillId="6" borderId="111" xfId="1" applyFont="1" applyFill="1" applyBorder="1" applyAlignment="1" applyProtection="1">
      <alignment vertical="center"/>
    </xf>
    <xf numFmtId="4" fontId="16" fillId="5" borderId="59" xfId="1" applyNumberFormat="1" applyFont="1" applyFill="1" applyBorder="1" applyAlignment="1" applyProtection="1"/>
    <xf numFmtId="0" fontId="7" fillId="0" borderId="111" xfId="1" applyFont="1" applyFill="1" applyBorder="1" applyAlignment="1" applyProtection="1">
      <alignment vertical="center"/>
    </xf>
    <xf numFmtId="2" fontId="1" fillId="0" borderId="111" xfId="1" applyNumberFormat="1" applyFont="1" applyFill="1" applyBorder="1" applyAlignment="1" applyProtection="1">
      <alignment vertical="center" wrapText="1"/>
    </xf>
    <xf numFmtId="2" fontId="1" fillId="0" borderId="121" xfId="1" applyNumberFormat="1" applyFont="1" applyFill="1" applyBorder="1" applyAlignment="1" applyProtection="1">
      <alignment vertical="center"/>
    </xf>
    <xf numFmtId="2" fontId="1" fillId="0" borderId="108" xfId="1" applyNumberFormat="1" applyFont="1" applyFill="1" applyBorder="1" applyAlignment="1" applyProtection="1">
      <alignment vertical="center"/>
    </xf>
    <xf numFmtId="2" fontId="7" fillId="0" borderId="110" xfId="1" applyNumberFormat="1" applyFont="1" applyFill="1" applyBorder="1" applyAlignment="1" applyProtection="1">
      <alignment vertical="center"/>
    </xf>
    <xf numFmtId="0" fontId="1" fillId="0" borderId="121" xfId="1" applyFont="1" applyFill="1" applyBorder="1" applyAlignment="1" applyProtection="1">
      <alignment vertical="center" wrapText="1"/>
    </xf>
    <xf numFmtId="0" fontId="1" fillId="0" borderId="108" xfId="1" applyFont="1" applyFill="1" applyBorder="1" applyAlignment="1" applyProtection="1">
      <alignment vertical="center" wrapText="1"/>
    </xf>
    <xf numFmtId="0" fontId="7" fillId="0" borderId="108" xfId="1" applyFont="1" applyFill="1" applyBorder="1" applyAlignment="1" applyProtection="1">
      <alignment vertical="top" wrapText="1"/>
    </xf>
    <xf numFmtId="0" fontId="1" fillId="0" borderId="108" xfId="1" applyFont="1" applyFill="1" applyBorder="1" applyAlignment="1" applyProtection="1">
      <alignment wrapText="1"/>
    </xf>
    <xf numFmtId="0" fontId="7" fillId="0" borderId="108" xfId="1" applyFont="1" applyFill="1" applyBorder="1" applyAlignment="1" applyProtection="1"/>
    <xf numFmtId="0" fontId="1" fillId="0" borderId="110" xfId="1" applyFont="1" applyFill="1" applyBorder="1" applyAlignment="1" applyProtection="1"/>
    <xf numFmtId="0" fontId="1" fillId="0" borderId="112" xfId="1" applyFont="1" applyFill="1" applyBorder="1" applyAlignment="1" applyProtection="1"/>
    <xf numFmtId="0" fontId="7" fillId="0" borderId="120" xfId="1" applyFont="1" applyFill="1" applyBorder="1" applyAlignment="1" applyProtection="1"/>
    <xf numFmtId="0" fontId="7" fillId="0" borderId="112" xfId="1" applyFont="1" applyFill="1" applyBorder="1" applyAlignment="1" applyProtection="1"/>
    <xf numFmtId="3" fontId="1" fillId="0" borderId="111" xfId="1" applyNumberFormat="1" applyFont="1" applyFill="1" applyBorder="1" applyAlignment="1" applyProtection="1"/>
    <xf numFmtId="3" fontId="1" fillId="0" borderId="111" xfId="1" applyNumberFormat="1" applyFont="1" applyFill="1" applyBorder="1" applyAlignment="1" applyProtection="1">
      <alignment wrapText="1"/>
    </xf>
    <xf numFmtId="3" fontId="1" fillId="0" borderId="122" xfId="1" applyNumberFormat="1" applyFont="1" applyFill="1" applyBorder="1" applyAlignment="1" applyProtection="1"/>
    <xf numFmtId="0" fontId="9" fillId="0" borderId="0" xfId="1" applyFont="1" applyBorder="1" applyAlignment="1" applyProtection="1">
      <alignment horizontal="right"/>
    </xf>
    <xf numFmtId="0" fontId="15" fillId="0" borderId="0" xfId="1" applyFont="1" applyProtection="1"/>
    <xf numFmtId="4" fontId="1" fillId="2" borderId="6" xfId="1" applyNumberFormat="1" applyFont="1" applyFill="1" applyBorder="1" applyProtection="1">
      <protection locked="0"/>
    </xf>
    <xf numFmtId="0" fontId="7" fillId="7" borderId="76" xfId="1" applyFont="1" applyFill="1" applyBorder="1" applyAlignment="1" applyProtection="1">
      <alignment vertical="center" wrapText="1"/>
    </xf>
    <xf numFmtId="1" fontId="1" fillId="7" borderId="77" xfId="1" applyNumberFormat="1" applyFont="1" applyFill="1" applyBorder="1" applyAlignment="1" applyProtection="1">
      <alignment horizontal="center" vertical="center" wrapText="1"/>
    </xf>
    <xf numFmtId="0" fontId="1" fillId="7" borderId="78" xfId="1" applyFont="1" applyFill="1" applyBorder="1" applyAlignment="1" applyProtection="1">
      <alignment horizontal="center" vertical="center" wrapText="1"/>
    </xf>
    <xf numFmtId="0" fontId="1" fillId="7" borderId="79" xfId="1" applyFont="1" applyFill="1" applyBorder="1" applyAlignment="1" applyProtection="1">
      <alignment horizontal="center" vertical="center" wrapText="1"/>
    </xf>
    <xf numFmtId="0" fontId="1" fillId="7" borderId="80" xfId="1" applyFont="1" applyFill="1" applyBorder="1" applyAlignment="1" applyProtection="1">
      <alignment horizontal="center" vertical="center" wrapText="1"/>
    </xf>
    <xf numFmtId="1" fontId="1" fillId="0" borderId="20" xfId="1" applyNumberFormat="1" applyFont="1" applyFill="1" applyBorder="1" applyAlignment="1" applyProtection="1">
      <alignment horizontal="center"/>
    </xf>
    <xf numFmtId="0" fontId="0" fillId="0" borderId="0" xfId="0" applyAlignment="1">
      <alignment wrapText="1"/>
    </xf>
    <xf numFmtId="49" fontId="0" fillId="0" borderId="0" xfId="0" applyNumberFormat="1"/>
    <xf numFmtId="49" fontId="0" fillId="0" borderId="0" xfId="0" quotePrefix="1" applyNumberFormat="1"/>
    <xf numFmtId="0" fontId="9" fillId="0" borderId="0" xfId="1" applyFont="1" applyProtection="1">
      <protection locked="0"/>
    </xf>
    <xf numFmtId="0" fontId="7" fillId="0" borderId="18" xfId="1" applyFont="1" applyFill="1" applyBorder="1" applyAlignment="1" applyProtection="1">
      <alignment horizontal="left"/>
    </xf>
    <xf numFmtId="0" fontId="1" fillId="0" borderId="47" xfId="1" applyFont="1" applyFill="1" applyBorder="1" applyAlignment="1" applyProtection="1">
      <alignment horizontal="left" indent="2"/>
    </xf>
    <xf numFmtId="2" fontId="1" fillId="0" borderId="34" xfId="1" applyNumberFormat="1" applyFont="1" applyFill="1" applyBorder="1" applyAlignment="1" applyProtection="1"/>
    <xf numFmtId="2" fontId="1" fillId="0" borderId="32" xfId="1" applyNumberFormat="1" applyFont="1" applyFill="1" applyBorder="1" applyAlignment="1" applyProtection="1">
      <alignment horizontal="right"/>
    </xf>
    <xf numFmtId="0" fontId="1" fillId="0" borderId="35" xfId="1" applyFont="1" applyFill="1" applyBorder="1" applyAlignment="1" applyProtection="1">
      <alignment horizontal="left" indent="2"/>
    </xf>
    <xf numFmtId="0" fontId="1" fillId="0" borderId="41" xfId="1" applyFont="1" applyFill="1" applyBorder="1" applyAlignment="1" applyProtection="1">
      <alignment horizontal="left" indent="2"/>
    </xf>
    <xf numFmtId="2" fontId="1" fillId="0" borderId="42" xfId="1" applyNumberFormat="1" applyFont="1" applyFill="1" applyBorder="1" applyAlignment="1" applyProtection="1"/>
    <xf numFmtId="2" fontId="1" fillId="0" borderId="43" xfId="1" applyNumberFormat="1" applyFont="1" applyFill="1" applyBorder="1" applyAlignment="1" applyProtection="1">
      <alignment horizontal="right"/>
    </xf>
    <xf numFmtId="0" fontId="7" fillId="0" borderId="0" xfId="1" applyFont="1" applyBorder="1" applyAlignment="1" applyProtection="1">
      <alignment horizontal="right"/>
    </xf>
    <xf numFmtId="0" fontId="9" fillId="0" borderId="4" xfId="1" applyFont="1" applyBorder="1" applyProtection="1"/>
    <xf numFmtId="0" fontId="4" fillId="0" borderId="0" xfId="1" applyFont="1" applyBorder="1" applyAlignment="1" applyProtection="1">
      <alignment vertical="center"/>
    </xf>
    <xf numFmtId="49" fontId="23" fillId="0" borderId="2" xfId="1" applyNumberFormat="1" applyFont="1" applyBorder="1" applyAlignment="1" applyProtection="1">
      <alignment horizontal="center"/>
    </xf>
    <xf numFmtId="4" fontId="23" fillId="0" borderId="2" xfId="1" applyNumberFormat="1" applyFont="1" applyBorder="1" applyAlignment="1" applyProtection="1">
      <alignment horizontal="center"/>
    </xf>
    <xf numFmtId="0" fontId="23" fillId="0" borderId="2" xfId="1" applyFont="1" applyBorder="1" applyAlignment="1" applyProtection="1">
      <alignment horizontal="center"/>
    </xf>
    <xf numFmtId="3" fontId="4" fillId="0" borderId="2" xfId="1" applyNumberFormat="1" applyFont="1" applyBorder="1" applyAlignment="1" applyProtection="1">
      <alignment horizontal="center"/>
    </xf>
    <xf numFmtId="0" fontId="24" fillId="0" borderId="0" xfId="1" applyFont="1" applyProtection="1">
      <protection locked="0"/>
    </xf>
    <xf numFmtId="0" fontId="24" fillId="0" borderId="0" xfId="1" applyFont="1" applyAlignment="1" applyProtection="1">
      <alignment vertical="center"/>
      <protection locked="0"/>
    </xf>
    <xf numFmtId="0" fontId="10" fillId="0" borderId="0" xfId="1" applyFont="1" applyBorder="1" applyAlignment="1" applyProtection="1">
      <alignment vertical="top"/>
    </xf>
    <xf numFmtId="0" fontId="1" fillId="0" borderId="0" xfId="1" applyFont="1" applyBorder="1" applyAlignment="1" applyProtection="1">
      <alignment horizontal="center" vertical="top"/>
    </xf>
    <xf numFmtId="49" fontId="1" fillId="2" borderId="6" xfId="1" applyNumberFormat="1" applyFont="1" applyFill="1" applyBorder="1" applyAlignment="1" applyProtection="1">
      <alignment horizontal="center" vertical="center"/>
      <protection locked="0"/>
    </xf>
    <xf numFmtId="0" fontId="1" fillId="9" borderId="142" xfId="1" applyFont="1" applyFill="1" applyBorder="1" applyAlignment="1" applyProtection="1">
      <alignment horizontal="center" vertical="center"/>
    </xf>
    <xf numFmtId="0" fontId="9" fillId="0" borderId="0" xfId="1" applyFont="1" applyBorder="1" applyAlignment="1" applyProtection="1">
      <alignment vertical="center"/>
    </xf>
    <xf numFmtId="0" fontId="7" fillId="0" borderId="0" xfId="1" applyFont="1" applyBorder="1" applyAlignment="1" applyProtection="1">
      <alignment vertical="center"/>
    </xf>
    <xf numFmtId="0" fontId="7" fillId="0" borderId="0" xfId="1" applyFont="1" applyBorder="1" applyAlignment="1" applyProtection="1">
      <alignment horizontal="center" vertical="center" wrapText="1"/>
    </xf>
    <xf numFmtId="0" fontId="1" fillId="9" borderId="10" xfId="1" applyFont="1" applyFill="1" applyBorder="1" applyAlignment="1" applyProtection="1">
      <alignment horizontal="center" vertical="center"/>
    </xf>
    <xf numFmtId="1" fontId="1" fillId="9" borderId="6" xfId="1" applyNumberFormat="1" applyFont="1" applyFill="1" applyBorder="1" applyAlignment="1" applyProtection="1">
      <alignment horizontal="center" vertical="center"/>
    </xf>
    <xf numFmtId="0" fontId="1" fillId="0" borderId="0" xfId="1" applyFont="1" applyBorder="1" applyAlignment="1" applyProtection="1">
      <alignment vertical="top"/>
      <protection locked="0"/>
    </xf>
    <xf numFmtId="0" fontId="1" fillId="0" borderId="0" xfId="1" applyFont="1" applyBorder="1" applyAlignment="1" applyProtection="1">
      <alignment horizontal="right" vertical="center"/>
    </xf>
    <xf numFmtId="0" fontId="7" fillId="0" borderId="0" xfId="1" applyFont="1" applyBorder="1" applyAlignment="1" applyProtection="1">
      <alignment horizontal="left" vertical="center"/>
    </xf>
    <xf numFmtId="0" fontId="1" fillId="0" borderId="0" xfId="1" applyFont="1" applyBorder="1" applyAlignment="1" applyProtection="1">
      <alignment horizontal="right" vertical="center"/>
      <protection locked="0"/>
    </xf>
    <xf numFmtId="0" fontId="7" fillId="0" borderId="0" xfId="1" applyFont="1" applyBorder="1" applyAlignment="1" applyProtection="1">
      <alignment horizontal="right" vertical="center"/>
      <protection locked="0"/>
    </xf>
    <xf numFmtId="0" fontId="1" fillId="0" borderId="0" xfId="1" applyFont="1" applyBorder="1" applyAlignment="1" applyProtection="1">
      <alignment vertical="center"/>
      <protection locked="0"/>
    </xf>
    <xf numFmtId="0" fontId="11" fillId="0" borderId="0" xfId="1" applyFont="1" applyBorder="1" applyAlignment="1" applyProtection="1">
      <alignment vertical="center"/>
    </xf>
    <xf numFmtId="49" fontId="1" fillId="2" borderId="10" xfId="1" applyNumberFormat="1" applyFont="1" applyFill="1" applyBorder="1" applyAlignment="1" applyProtection="1">
      <alignment horizontal="center" vertical="center"/>
      <protection locked="0"/>
    </xf>
    <xf numFmtId="49" fontId="1" fillId="2" borderId="10" xfId="1" applyNumberFormat="1" applyFont="1" applyFill="1" applyBorder="1" applyAlignment="1" applyProtection="1">
      <alignment vertical="center"/>
      <protection locked="0"/>
    </xf>
    <xf numFmtId="3" fontId="8" fillId="0" borderId="0" xfId="1" applyNumberFormat="1" applyFont="1" applyFill="1" applyBorder="1" applyAlignment="1" applyProtection="1">
      <alignment horizontal="left"/>
    </xf>
    <xf numFmtId="0" fontId="1" fillId="0" borderId="0" xfId="1" applyFont="1" applyFill="1" applyBorder="1" applyAlignment="1" applyProtection="1">
      <alignment vertical="center"/>
    </xf>
    <xf numFmtId="0" fontId="1" fillId="0" borderId="0" xfId="1" applyNumberFormat="1" applyFont="1" applyFill="1" applyBorder="1" applyProtection="1"/>
    <xf numFmtId="4" fontId="1" fillId="0" borderId="0" xfId="1" applyNumberFormat="1" applyFont="1" applyFill="1" applyBorder="1" applyProtection="1"/>
    <xf numFmtId="2" fontId="1" fillId="0" borderId="0" xfId="1" applyNumberFormat="1" applyFont="1" applyFill="1" applyBorder="1" applyAlignment="1" applyProtection="1"/>
    <xf numFmtId="2" fontId="1" fillId="0" borderId="0" xfId="1" applyNumberFormat="1" applyFont="1" applyFill="1" applyBorder="1" applyProtection="1"/>
    <xf numFmtId="0" fontId="1" fillId="0" borderId="0" xfId="1" applyFont="1" applyFill="1" applyBorder="1" applyAlignment="1" applyProtection="1">
      <alignment wrapText="1"/>
    </xf>
    <xf numFmtId="0" fontId="1" fillId="0" borderId="0" xfId="1" applyFont="1" applyFill="1" applyBorder="1" applyAlignment="1" applyProtection="1"/>
    <xf numFmtId="4" fontId="1" fillId="3" borderId="6" xfId="1" applyNumberFormat="1" applyFont="1" applyFill="1" applyBorder="1" applyAlignment="1" applyProtection="1">
      <protection locked="0"/>
    </xf>
    <xf numFmtId="4" fontId="1" fillId="2" borderId="45" xfId="1" applyNumberFormat="1" applyFont="1" applyFill="1" applyBorder="1" applyAlignment="1" applyProtection="1">
      <protection locked="0"/>
    </xf>
    <xf numFmtId="0" fontId="1" fillId="10" borderId="111" xfId="1" applyFont="1" applyFill="1" applyBorder="1" applyAlignment="1" applyProtection="1">
      <alignment vertical="center" wrapText="1"/>
      <protection locked="0"/>
    </xf>
    <xf numFmtId="0" fontId="1" fillId="10" borderId="48" xfId="1" applyFont="1" applyFill="1" applyBorder="1" applyAlignment="1" applyProtection="1">
      <alignment horizontal="center" vertical="center"/>
      <protection locked="0"/>
    </xf>
    <xf numFmtId="0" fontId="1" fillId="10" borderId="111" xfId="1" applyFont="1" applyFill="1" applyBorder="1" applyAlignment="1" applyProtection="1">
      <alignment vertical="top" wrapText="1"/>
      <protection locked="0"/>
    </xf>
    <xf numFmtId="0" fontId="1" fillId="10" borderId="48" xfId="1" applyFont="1" applyFill="1" applyBorder="1" applyAlignment="1" applyProtection="1">
      <alignment horizontal="center"/>
      <protection locked="0"/>
    </xf>
    <xf numFmtId="4" fontId="1" fillId="2" borderId="0" xfId="1" applyNumberFormat="1" applyFont="1" applyFill="1" applyBorder="1" applyProtection="1">
      <protection locked="0"/>
    </xf>
    <xf numFmtId="2" fontId="1" fillId="10" borderId="111" xfId="1" applyNumberFormat="1" applyFont="1" applyFill="1" applyBorder="1" applyAlignment="1" applyProtection="1">
      <alignment vertical="center" wrapText="1"/>
      <protection locked="0"/>
    </xf>
    <xf numFmtId="0" fontId="1" fillId="10" borderId="48" xfId="1" applyNumberFormat="1" applyFont="1" applyFill="1" applyBorder="1" applyAlignment="1" applyProtection="1">
      <alignment horizontal="center" vertical="center"/>
      <protection locked="0"/>
    </xf>
    <xf numFmtId="9" fontId="1" fillId="0" borderId="31" xfId="3" applyFont="1" applyFill="1" applyBorder="1" applyAlignment="1" applyProtection="1"/>
    <xf numFmtId="9" fontId="1" fillId="0" borderId="33" xfId="3" applyFont="1" applyFill="1" applyBorder="1" applyAlignment="1" applyProtection="1"/>
    <xf numFmtId="9" fontId="1" fillId="0" borderId="45" xfId="3" applyFont="1" applyFill="1" applyBorder="1" applyAlignment="1" applyProtection="1"/>
    <xf numFmtId="9" fontId="1" fillId="0" borderId="46" xfId="3" applyFont="1" applyFill="1" applyBorder="1" applyAlignment="1" applyProtection="1"/>
    <xf numFmtId="9" fontId="1" fillId="0" borderId="38" xfId="3" applyFont="1" applyFill="1" applyBorder="1" applyAlignment="1" applyProtection="1"/>
    <xf numFmtId="9" fontId="1" fillId="0" borderId="39" xfId="3" applyFont="1" applyFill="1" applyBorder="1" applyAlignment="1" applyProtection="1"/>
    <xf numFmtId="1" fontId="1" fillId="0" borderId="33" xfId="1" applyNumberFormat="1" applyFont="1" applyFill="1" applyBorder="1" applyAlignment="1" applyProtection="1"/>
    <xf numFmtId="0" fontId="0" fillId="0" borderId="0" xfId="0" applyProtection="1"/>
    <xf numFmtId="0" fontId="15" fillId="0" borderId="0" xfId="1" applyFont="1" applyBorder="1" applyProtection="1"/>
    <xf numFmtId="0" fontId="1" fillId="8" borderId="0" xfId="1" applyNumberFormat="1" applyFont="1" applyFill="1" applyBorder="1" applyAlignment="1" applyProtection="1">
      <alignment horizontal="center"/>
    </xf>
    <xf numFmtId="3" fontId="1" fillId="0" borderId="0" xfId="1" applyNumberFormat="1" applyFont="1" applyFill="1" applyBorder="1" applyAlignment="1" applyProtection="1"/>
    <xf numFmtId="0" fontId="10" fillId="0" borderId="0" xfId="1" applyFont="1" applyProtection="1"/>
    <xf numFmtId="49" fontId="10" fillId="0" borderId="0" xfId="1" applyNumberFormat="1" applyFont="1" applyProtection="1"/>
    <xf numFmtId="3" fontId="1" fillId="0" borderId="0" xfId="1" applyNumberFormat="1" applyFont="1" applyAlignment="1" applyProtection="1">
      <alignment horizontal="center"/>
    </xf>
    <xf numFmtId="4" fontId="1" fillId="0" borderId="0" xfId="1" applyNumberFormat="1" applyFont="1" applyProtection="1"/>
    <xf numFmtId="4" fontId="8" fillId="2" borderId="6" xfId="1" applyNumberFormat="1" applyFont="1" applyFill="1" applyBorder="1" applyAlignment="1" applyProtection="1">
      <protection locked="0"/>
    </xf>
    <xf numFmtId="4" fontId="8" fillId="2" borderId="6" xfId="1" quotePrefix="1" applyNumberFormat="1" applyFont="1" applyFill="1" applyBorder="1" applyAlignment="1" applyProtection="1">
      <protection locked="0"/>
    </xf>
    <xf numFmtId="4" fontId="1" fillId="2" borderId="6" xfId="1" quotePrefix="1" applyNumberFormat="1" applyFont="1" applyFill="1" applyBorder="1" applyAlignment="1" applyProtection="1">
      <protection locked="0"/>
    </xf>
    <xf numFmtId="4" fontId="1" fillId="2" borderId="32" xfId="1" quotePrefix="1" applyNumberFormat="1" applyFont="1" applyFill="1" applyBorder="1" applyAlignment="1" applyProtection="1">
      <protection locked="0"/>
    </xf>
    <xf numFmtId="4" fontId="1" fillId="2" borderId="0" xfId="1" applyNumberFormat="1" applyFont="1" applyFill="1" applyBorder="1" applyAlignment="1" applyProtection="1">
      <protection locked="0"/>
    </xf>
    <xf numFmtId="4" fontId="1" fillId="3" borderId="61" xfId="1" quotePrefix="1" applyNumberFormat="1" applyFont="1" applyFill="1" applyBorder="1" applyAlignment="1" applyProtection="1">
      <protection locked="0"/>
    </xf>
    <xf numFmtId="4" fontId="1" fillId="2" borderId="61" xfId="1" quotePrefix="1" applyNumberFormat="1" applyFont="1" applyFill="1" applyBorder="1" applyAlignment="1" applyProtection="1">
      <protection locked="0"/>
    </xf>
    <xf numFmtId="4" fontId="1" fillId="3" borderId="6" xfId="1" quotePrefix="1" applyNumberFormat="1" applyFont="1" applyFill="1" applyBorder="1" applyAlignment="1" applyProtection="1">
      <protection locked="0"/>
    </xf>
    <xf numFmtId="4" fontId="1" fillId="2" borderId="43" xfId="1" quotePrefix="1" applyNumberFormat="1" applyFont="1" applyFill="1" applyBorder="1" applyAlignment="1" applyProtection="1">
      <protection locked="0"/>
    </xf>
    <xf numFmtId="4" fontId="1" fillId="2" borderId="44" xfId="1" quotePrefix="1" applyNumberFormat="1" applyFont="1" applyFill="1" applyBorder="1" applyAlignment="1" applyProtection="1">
      <protection locked="0"/>
    </xf>
    <xf numFmtId="4" fontId="1" fillId="10" borderId="59" xfId="1" applyNumberFormat="1" applyFont="1" applyFill="1" applyBorder="1" applyAlignment="1" applyProtection="1">
      <protection locked="0"/>
    </xf>
    <xf numFmtId="4" fontId="7" fillId="2" borderId="22" xfId="1" quotePrefix="1" applyNumberFormat="1" applyFont="1" applyFill="1" applyBorder="1" applyAlignment="1" applyProtection="1">
      <protection locked="0"/>
    </xf>
    <xf numFmtId="4" fontId="1" fillId="2" borderId="96" xfId="1" quotePrefix="1" applyNumberFormat="1" applyFont="1" applyFill="1" applyBorder="1" applyAlignment="1" applyProtection="1">
      <protection locked="0"/>
    </xf>
    <xf numFmtId="4" fontId="1" fillId="2" borderId="97" xfId="1" quotePrefix="1" applyNumberFormat="1" applyFont="1" applyFill="1" applyBorder="1" applyAlignment="1" applyProtection="1">
      <protection locked="0"/>
    </xf>
    <xf numFmtId="4" fontId="1" fillId="2" borderId="28" xfId="1" applyNumberFormat="1" applyFont="1" applyFill="1" applyBorder="1" applyAlignment="1" applyProtection="1">
      <alignment horizontal="right" vertical="top"/>
      <protection locked="0"/>
    </xf>
    <xf numFmtId="4" fontId="1" fillId="2" borderId="6" xfId="1" applyNumberFormat="1" applyFont="1" applyFill="1" applyBorder="1" applyAlignment="1" applyProtection="1">
      <alignment horizontal="right"/>
      <protection locked="0"/>
    </xf>
    <xf numFmtId="4" fontId="7" fillId="2" borderId="54" xfId="1" quotePrefix="1" applyNumberFormat="1" applyFont="1" applyFill="1" applyBorder="1" applyAlignment="1" applyProtection="1">
      <protection locked="0"/>
    </xf>
    <xf numFmtId="4" fontId="1" fillId="2" borderId="28" xfId="1" quotePrefix="1" applyNumberFormat="1" applyFont="1" applyFill="1" applyBorder="1" applyAlignment="1" applyProtection="1">
      <protection locked="0"/>
    </xf>
    <xf numFmtId="4" fontId="1" fillId="2" borderId="37" xfId="1" quotePrefix="1" applyNumberFormat="1" applyFont="1" applyFill="1" applyBorder="1" applyAlignment="1" applyProtection="1">
      <protection locked="0"/>
    </xf>
    <xf numFmtId="49" fontId="10" fillId="0" borderId="6" xfId="1" applyNumberFormat="1" applyFont="1" applyFill="1" applyBorder="1" applyAlignment="1" applyProtection="1">
      <alignment horizontal="center" vertical="center"/>
    </xf>
    <xf numFmtId="49" fontId="10" fillId="0" borderId="61" xfId="1" applyNumberFormat="1" applyFont="1" applyFill="1" applyBorder="1" applyAlignment="1" applyProtection="1">
      <alignment horizontal="center" vertical="center"/>
    </xf>
    <xf numFmtId="49" fontId="15" fillId="0" borderId="0" xfId="1" applyNumberFormat="1" applyFont="1" applyBorder="1" applyAlignment="1" applyProtection="1">
      <alignment horizontal="center"/>
    </xf>
    <xf numFmtId="49" fontId="1" fillId="0" borderId="100" xfId="1" applyNumberFormat="1" applyFont="1" applyFill="1" applyBorder="1" applyAlignment="1" applyProtection="1">
      <alignment horizontal="center" vertical="center"/>
    </xf>
    <xf numFmtId="0" fontId="1" fillId="0" borderId="43" xfId="1" applyFont="1" applyBorder="1" applyAlignment="1" applyProtection="1">
      <alignment vertical="center"/>
    </xf>
    <xf numFmtId="49" fontId="10" fillId="0" borderId="6" xfId="1" applyNumberFormat="1" applyFont="1" applyBorder="1" applyAlignment="1" applyProtection="1">
      <alignment horizontal="center" vertical="center"/>
    </xf>
    <xf numFmtId="0" fontId="17" fillId="11" borderId="0" xfId="2" applyFont="1" applyFill="1" applyBorder="1" applyProtection="1"/>
    <xf numFmtId="0" fontId="18" fillId="11" borderId="0" xfId="2" applyFont="1" applyFill="1" applyBorder="1" applyAlignment="1" applyProtection="1">
      <alignment horizontal="centerContinuous"/>
    </xf>
    <xf numFmtId="0" fontId="17" fillId="11" borderId="0" xfId="2" applyFont="1" applyFill="1" applyBorder="1" applyAlignment="1" applyProtection="1">
      <alignment horizontal="right"/>
    </xf>
    <xf numFmtId="0" fontId="20" fillId="11" borderId="128" xfId="2" applyFont="1" applyFill="1" applyBorder="1" applyAlignment="1" applyProtection="1">
      <alignment vertical="center"/>
    </xf>
    <xf numFmtId="0" fontId="20" fillId="11" borderId="132" xfId="2" applyFont="1" applyFill="1" applyBorder="1" applyAlignment="1" applyProtection="1">
      <alignment vertical="center"/>
    </xf>
    <xf numFmtId="0" fontId="20" fillId="11" borderId="0" xfId="2" applyFont="1" applyFill="1" applyBorder="1" applyAlignment="1" applyProtection="1">
      <alignment vertical="center"/>
    </xf>
    <xf numFmtId="0" fontId="17" fillId="11" borderId="139" xfId="2" applyFont="1" applyFill="1" applyBorder="1" applyProtection="1"/>
    <xf numFmtId="0" fontId="20" fillId="11" borderId="118" xfId="2" applyFont="1" applyFill="1" applyBorder="1" applyAlignment="1" applyProtection="1">
      <alignment vertical="top"/>
    </xf>
    <xf numFmtId="0" fontId="17" fillId="11" borderId="118" xfId="2" quotePrefix="1" applyFont="1" applyFill="1" applyBorder="1" applyAlignment="1" applyProtection="1">
      <alignment horizontal="right" vertical="center" wrapText="1"/>
    </xf>
    <xf numFmtId="0" fontId="17" fillId="11" borderId="133" xfId="2" applyFont="1" applyFill="1" applyBorder="1" applyProtection="1"/>
    <xf numFmtId="0" fontId="17" fillId="11" borderId="0" xfId="2" applyFont="1" applyFill="1" applyBorder="1" applyAlignment="1" applyProtection="1">
      <alignment vertical="center"/>
    </xf>
    <xf numFmtId="0" fontId="17" fillId="11" borderId="0" xfId="2" quotePrefix="1" applyFont="1" applyFill="1" applyBorder="1" applyAlignment="1" applyProtection="1">
      <alignment horizontal="right" vertical="center" wrapText="1"/>
    </xf>
    <xf numFmtId="0" fontId="17" fillId="11" borderId="134" xfId="2" applyFont="1" applyFill="1" applyBorder="1" applyProtection="1"/>
    <xf numFmtId="0" fontId="17" fillId="11" borderId="42" xfId="2" applyFont="1" applyFill="1" applyBorder="1" applyAlignment="1" applyProtection="1">
      <alignment vertical="top"/>
    </xf>
    <xf numFmtId="0" fontId="17" fillId="11" borderId="42" xfId="2" quotePrefix="1" applyFont="1" applyFill="1" applyBorder="1" applyAlignment="1" applyProtection="1">
      <alignment horizontal="right" vertical="center" wrapText="1"/>
    </xf>
    <xf numFmtId="0" fontId="17" fillId="11" borderId="135" xfId="2" applyFont="1" applyFill="1" applyBorder="1" applyProtection="1"/>
    <xf numFmtId="0" fontId="17" fillId="11" borderId="42" xfId="2" applyFont="1" applyFill="1" applyBorder="1" applyAlignment="1" applyProtection="1">
      <alignment vertical="center"/>
    </xf>
    <xf numFmtId="0" fontId="20" fillId="11" borderId="95" xfId="2" applyFont="1" applyFill="1" applyBorder="1" applyAlignment="1" applyProtection="1">
      <alignment vertical="center"/>
    </xf>
    <xf numFmtId="0" fontId="17" fillId="11" borderId="95" xfId="2" applyFont="1" applyFill="1" applyBorder="1" applyAlignment="1" applyProtection="1">
      <alignment vertical="center"/>
    </xf>
    <xf numFmtId="0" fontId="17" fillId="11" borderId="95" xfId="2" quotePrefix="1" applyFont="1" applyFill="1" applyBorder="1" applyAlignment="1" applyProtection="1">
      <alignment horizontal="right" vertical="center" wrapText="1"/>
    </xf>
    <xf numFmtId="0" fontId="17" fillId="11" borderId="126" xfId="2" applyFont="1" applyFill="1" applyBorder="1" applyAlignment="1" applyProtection="1">
      <alignment vertical="top"/>
    </xf>
    <xf numFmtId="0" fontId="20" fillId="11" borderId="0" xfId="2" applyFont="1" applyFill="1" applyBorder="1" applyProtection="1"/>
    <xf numFmtId="0" fontId="17" fillId="11" borderId="140" xfId="2" applyFont="1" applyFill="1" applyBorder="1" applyProtection="1"/>
    <xf numFmtId="0" fontId="17" fillId="11" borderId="93" xfId="2" applyFont="1" applyFill="1" applyBorder="1" applyProtection="1"/>
    <xf numFmtId="0" fontId="17" fillId="11" borderId="93" xfId="2" applyFont="1" applyFill="1" applyBorder="1" applyAlignment="1" applyProtection="1">
      <alignment horizontal="right"/>
    </xf>
    <xf numFmtId="0" fontId="17" fillId="11" borderId="136" xfId="2" applyFont="1" applyFill="1" applyBorder="1" applyProtection="1"/>
    <xf numFmtId="0" fontId="20" fillId="11" borderId="127" xfId="2" applyFont="1" applyFill="1" applyBorder="1" applyAlignment="1" applyProtection="1">
      <alignment vertical="top"/>
    </xf>
    <xf numFmtId="0" fontId="17" fillId="11" borderId="92" xfId="2" quotePrefix="1" applyFont="1" applyFill="1" applyBorder="1" applyAlignment="1" applyProtection="1">
      <alignment horizontal="right" vertical="center" wrapText="1"/>
    </xf>
    <xf numFmtId="0" fontId="17" fillId="11" borderId="0" xfId="2" quotePrefix="1" applyFont="1" applyFill="1" applyBorder="1" applyAlignment="1" applyProtection="1">
      <alignment horizontal="right"/>
    </xf>
    <xf numFmtId="0" fontId="17" fillId="11" borderId="0" xfId="2" quotePrefix="1" applyFont="1" applyFill="1" applyBorder="1" applyAlignment="1" applyProtection="1">
      <alignment horizontal="right" vertical="center"/>
    </xf>
    <xf numFmtId="0" fontId="17" fillId="11" borderId="141" xfId="2" applyFont="1" applyFill="1" applyBorder="1" applyProtection="1"/>
    <xf numFmtId="0" fontId="20" fillId="11" borderId="137" xfId="2" applyNumberFormat="1" applyFont="1" applyFill="1" applyBorder="1" applyAlignment="1" applyProtection="1">
      <alignment horizontal="center" vertical="center" textRotation="90" wrapText="1"/>
    </xf>
    <xf numFmtId="0" fontId="17" fillId="11" borderId="137" xfId="2" applyFont="1" applyFill="1" applyBorder="1" applyAlignment="1" applyProtection="1">
      <alignment vertical="top"/>
    </xf>
    <xf numFmtId="0" fontId="17" fillId="11" borderId="137" xfId="2" applyFont="1" applyFill="1" applyBorder="1" applyAlignment="1" applyProtection="1">
      <alignment vertical="center" wrapText="1"/>
    </xf>
    <xf numFmtId="0" fontId="17" fillId="11" borderId="137" xfId="2" applyFont="1" applyFill="1" applyBorder="1" applyAlignment="1" applyProtection="1">
      <alignment vertical="center"/>
    </xf>
    <xf numFmtId="0" fontId="17" fillId="11" borderId="137" xfId="2" quotePrefix="1" applyFont="1" applyFill="1" applyBorder="1" applyAlignment="1" applyProtection="1">
      <alignment horizontal="right" vertical="center"/>
    </xf>
    <xf numFmtId="0" fontId="17" fillId="11" borderId="138" xfId="2" applyFont="1" applyFill="1" applyBorder="1" applyProtection="1"/>
    <xf numFmtId="0" fontId="21" fillId="11" borderId="0" xfId="2" applyFont="1" applyFill="1" applyProtection="1"/>
    <xf numFmtId="0" fontId="17" fillId="11" borderId="0" xfId="2" applyFont="1" applyFill="1" applyProtection="1"/>
    <xf numFmtId="0" fontId="17" fillId="11" borderId="0" xfId="2" applyFont="1" applyFill="1" applyAlignment="1" applyProtection="1">
      <alignment horizontal="right"/>
    </xf>
    <xf numFmtId="0" fontId="21" fillId="11" borderId="0" xfId="2" applyFont="1" applyFill="1" applyAlignment="1" applyProtection="1">
      <alignment horizontal="right"/>
    </xf>
    <xf numFmtId="14" fontId="22" fillId="11" borderId="0" xfId="2" applyNumberFormat="1" applyFont="1" applyFill="1" applyBorder="1" applyAlignment="1" applyProtection="1">
      <alignment horizontal="right"/>
    </xf>
    <xf numFmtId="14" fontId="22" fillId="11" borderId="0" xfId="2" applyNumberFormat="1" applyFont="1" applyFill="1" applyBorder="1" applyAlignment="1" applyProtection="1"/>
    <xf numFmtId="0" fontId="12" fillId="0" borderId="2" xfId="1" applyFont="1" applyBorder="1" applyProtection="1"/>
    <xf numFmtId="3" fontId="12" fillId="0" borderId="2" xfId="1" applyNumberFormat="1" applyFont="1" applyFill="1" applyBorder="1" applyAlignment="1" applyProtection="1">
      <alignment horizontal="centerContinuous"/>
    </xf>
    <xf numFmtId="0" fontId="12" fillId="0" borderId="2" xfId="1" applyFont="1" applyBorder="1" applyAlignment="1" applyProtection="1">
      <alignment horizontal="centerContinuous"/>
    </xf>
    <xf numFmtId="0" fontId="12" fillId="0" borderId="3" xfId="1" applyFont="1" applyBorder="1" applyAlignment="1" applyProtection="1">
      <alignment horizontal="right"/>
    </xf>
    <xf numFmtId="0" fontId="27" fillId="0" borderId="0" xfId="0" applyFont="1" applyProtection="1"/>
    <xf numFmtId="0" fontId="14" fillId="0" borderId="0" xfId="1" applyFont="1" applyBorder="1" applyProtection="1"/>
    <xf numFmtId="3" fontId="14" fillId="0" borderId="0" xfId="1" applyNumberFormat="1" applyFont="1" applyBorder="1" applyAlignment="1" applyProtection="1">
      <alignment horizontal="centerContinuous"/>
    </xf>
    <xf numFmtId="0" fontId="14" fillId="0" borderId="0" xfId="1" applyFont="1" applyBorder="1" applyAlignment="1" applyProtection="1">
      <alignment horizontal="centerContinuous"/>
    </xf>
    <xf numFmtId="0" fontId="14" fillId="0" borderId="5" xfId="1" applyFont="1" applyBorder="1" applyProtection="1"/>
    <xf numFmtId="0" fontId="28" fillId="0" borderId="0" xfId="1" applyFont="1" applyProtection="1"/>
    <xf numFmtId="0" fontId="1" fillId="0" borderId="13" xfId="1" applyFont="1" applyBorder="1" applyAlignment="1" applyProtection="1"/>
    <xf numFmtId="0" fontId="1" fillId="0" borderId="13" xfId="1" applyFont="1" applyBorder="1" applyAlignment="1" applyProtection="1">
      <alignment horizontal="left"/>
    </xf>
    <xf numFmtId="0" fontId="14" fillId="0" borderId="0" xfId="1" quotePrefix="1" applyFont="1" applyBorder="1" applyAlignment="1" applyProtection="1"/>
    <xf numFmtId="0" fontId="28" fillId="0" borderId="14" xfId="1" applyFont="1" applyBorder="1" applyProtection="1"/>
    <xf numFmtId="0" fontId="1" fillId="7" borderId="145" xfId="1" applyFont="1" applyFill="1" applyBorder="1" applyAlignment="1" applyProtection="1">
      <alignment horizontal="center"/>
    </xf>
    <xf numFmtId="3" fontId="1" fillId="7" borderId="145" xfId="1" applyNumberFormat="1" applyFont="1" applyFill="1" applyBorder="1" applyAlignment="1" applyProtection="1">
      <alignment horizontal="center" vertical="center"/>
    </xf>
    <xf numFmtId="0" fontId="1" fillId="7" borderId="148" xfId="1" applyFont="1" applyFill="1" applyBorder="1" applyAlignment="1" applyProtection="1">
      <alignment horizontal="center" vertical="center"/>
    </xf>
    <xf numFmtId="0" fontId="1" fillId="7" borderId="148" xfId="1" applyNumberFormat="1" applyFont="1" applyFill="1" applyBorder="1" applyAlignment="1" applyProtection="1">
      <alignment horizontal="center" vertical="center" wrapText="1"/>
    </xf>
    <xf numFmtId="0" fontId="1" fillId="7" borderId="148" xfId="1" applyNumberFormat="1" applyFont="1" applyFill="1" applyBorder="1" applyAlignment="1" applyProtection="1">
      <alignment horizontal="center" vertical="center"/>
    </xf>
    <xf numFmtId="1" fontId="1" fillId="7" borderId="148" xfId="1" applyNumberFormat="1" applyFont="1" applyFill="1" applyBorder="1" applyAlignment="1" applyProtection="1">
      <alignment horizontal="center" vertical="center" wrapText="1"/>
    </xf>
    <xf numFmtId="1" fontId="1" fillId="7" borderId="26" xfId="1" applyNumberFormat="1" applyFont="1" applyFill="1" applyBorder="1" applyAlignment="1" applyProtection="1">
      <alignment horizontal="center" vertical="center" wrapText="1"/>
    </xf>
    <xf numFmtId="0" fontId="27" fillId="0" borderId="0" xfId="0" applyFont="1" applyAlignment="1" applyProtection="1">
      <alignment vertical="center"/>
    </xf>
    <xf numFmtId="0" fontId="7" fillId="0" borderId="21" xfId="1" applyFont="1" applyBorder="1" applyAlignment="1" applyProtection="1">
      <alignment vertical="center"/>
    </xf>
    <xf numFmtId="0" fontId="7" fillId="0" borderId="40" xfId="1" applyFont="1" applyBorder="1" applyAlignment="1" applyProtection="1">
      <alignment vertical="center"/>
    </xf>
    <xf numFmtId="3" fontId="1" fillId="0" borderId="40" xfId="1" applyNumberFormat="1" applyFont="1" applyFill="1" applyBorder="1" applyAlignment="1" applyProtection="1">
      <alignment vertical="center"/>
    </xf>
    <xf numFmtId="49" fontId="29" fillId="0" borderId="40" xfId="1" applyNumberFormat="1" applyFont="1" applyFill="1" applyBorder="1" applyAlignment="1" applyProtection="1">
      <alignment horizontal="center" vertical="center"/>
    </xf>
    <xf numFmtId="4" fontId="1" fillId="0" borderId="40" xfId="1" applyNumberFormat="1" applyFont="1" applyFill="1" applyBorder="1" applyAlignment="1" applyProtection="1">
      <alignment vertical="center"/>
    </xf>
    <xf numFmtId="3" fontId="1" fillId="0" borderId="26" xfId="1" applyNumberFormat="1" applyFont="1" applyFill="1" applyBorder="1" applyAlignment="1" applyProtection="1">
      <alignment vertical="center"/>
    </xf>
    <xf numFmtId="0" fontId="1" fillId="2" borderId="149" xfId="1" applyFont="1" applyFill="1" applyBorder="1" applyAlignment="1" applyProtection="1">
      <alignment vertical="center"/>
      <protection locked="0"/>
    </xf>
    <xf numFmtId="3" fontId="1" fillId="2" borderId="149" xfId="1" applyNumberFormat="1" applyFont="1" applyFill="1" applyBorder="1" applyAlignment="1" applyProtection="1">
      <alignment vertical="center"/>
      <protection locked="0"/>
    </xf>
    <xf numFmtId="3" fontId="1" fillId="2" borderId="150" xfId="1" applyNumberFormat="1" applyFont="1" applyFill="1" applyBorder="1" applyAlignment="1" applyProtection="1">
      <alignment vertical="center"/>
      <protection locked="0"/>
    </xf>
    <xf numFmtId="3" fontId="1" fillId="2" borderId="151" xfId="1" applyNumberFormat="1" applyFont="1" applyFill="1" applyBorder="1" applyAlignment="1" applyProtection="1">
      <alignment vertical="center"/>
      <protection locked="0"/>
    </xf>
    <xf numFmtId="49" fontId="1" fillId="2" borderId="149" xfId="1" applyNumberFormat="1" applyFont="1" applyFill="1" applyBorder="1" applyAlignment="1" applyProtection="1">
      <alignment horizontal="center" vertical="center"/>
      <protection locked="0"/>
    </xf>
    <xf numFmtId="4" fontId="1" fillId="2" borderId="44" xfId="1" applyNumberFormat="1" applyFont="1" applyFill="1" applyBorder="1" applyAlignment="1" applyProtection="1">
      <alignment vertical="center"/>
      <protection locked="0"/>
    </xf>
    <xf numFmtId="4" fontId="1" fillId="2" borderId="45" xfId="1" applyNumberFormat="1" applyFont="1" applyFill="1" applyBorder="1" applyAlignment="1" applyProtection="1">
      <alignment vertical="center"/>
      <protection locked="0"/>
    </xf>
    <xf numFmtId="3" fontId="1" fillId="2" borderId="45" xfId="1" applyNumberFormat="1" applyFont="1" applyFill="1" applyBorder="1" applyAlignment="1" applyProtection="1">
      <alignment vertical="center"/>
      <protection locked="0"/>
    </xf>
    <xf numFmtId="3" fontId="1" fillId="4" borderId="150" xfId="1" applyNumberFormat="1" applyFont="1" applyFill="1" applyBorder="1" applyAlignment="1" applyProtection="1">
      <alignment vertical="center"/>
    </xf>
    <xf numFmtId="3" fontId="1" fillId="4" borderId="66" xfId="1" applyNumberFormat="1" applyFont="1" applyFill="1" applyBorder="1" applyAlignment="1" applyProtection="1">
      <alignment vertical="center"/>
    </xf>
    <xf numFmtId="0" fontId="1" fillId="2" borderId="152" xfId="1" applyFont="1" applyFill="1" applyBorder="1" applyAlignment="1" applyProtection="1">
      <alignment vertical="center"/>
      <protection locked="0"/>
    </xf>
    <xf numFmtId="3" fontId="1" fillId="2" borderId="152" xfId="1" applyNumberFormat="1" applyFont="1" applyFill="1" applyBorder="1" applyAlignment="1" applyProtection="1">
      <alignment vertical="center"/>
      <protection locked="0"/>
    </xf>
    <xf numFmtId="3" fontId="1" fillId="2" borderId="30" xfId="1" applyNumberFormat="1" applyFont="1" applyFill="1" applyBorder="1" applyAlignment="1" applyProtection="1">
      <alignment vertical="center"/>
      <protection locked="0"/>
    </xf>
    <xf numFmtId="3" fontId="1" fillId="2" borderId="153" xfId="1" applyNumberFormat="1" applyFont="1" applyFill="1" applyBorder="1" applyAlignment="1" applyProtection="1">
      <alignment vertical="center"/>
      <protection locked="0"/>
    </xf>
    <xf numFmtId="49" fontId="1" fillId="2" borderId="152" xfId="1" applyNumberFormat="1" applyFont="1" applyFill="1" applyBorder="1" applyAlignment="1" applyProtection="1">
      <alignment horizontal="center" vertical="center"/>
      <protection locked="0"/>
    </xf>
    <xf numFmtId="4" fontId="1" fillId="2" borderId="31" xfId="1" applyNumberFormat="1" applyFont="1" applyFill="1" applyBorder="1" applyAlignment="1" applyProtection="1">
      <alignment vertical="center"/>
      <protection locked="0"/>
    </xf>
    <xf numFmtId="3" fontId="1" fillId="2" borderId="31" xfId="1" applyNumberFormat="1" applyFont="1" applyFill="1" applyBorder="1" applyAlignment="1" applyProtection="1">
      <alignment vertical="center"/>
      <protection locked="0"/>
    </xf>
    <xf numFmtId="0" fontId="1" fillId="2" borderId="154" xfId="1" applyFont="1" applyFill="1" applyBorder="1" applyAlignment="1" applyProtection="1">
      <alignment vertical="center"/>
      <protection locked="0"/>
    </xf>
    <xf numFmtId="3" fontId="1" fillId="2" borderId="154" xfId="1" applyNumberFormat="1" applyFont="1" applyFill="1" applyBorder="1" applyAlignment="1" applyProtection="1">
      <alignment vertical="center"/>
      <protection locked="0"/>
    </xf>
    <xf numFmtId="3" fontId="1" fillId="2" borderId="49" xfId="1" applyNumberFormat="1" applyFont="1" applyFill="1" applyBorder="1" applyAlignment="1" applyProtection="1">
      <alignment vertical="center"/>
      <protection locked="0"/>
    </xf>
    <xf numFmtId="3" fontId="1" fillId="2" borderId="155" xfId="1" applyNumberFormat="1" applyFont="1" applyFill="1" applyBorder="1" applyAlignment="1" applyProtection="1">
      <alignment vertical="center"/>
      <protection locked="0"/>
    </xf>
    <xf numFmtId="49" fontId="1" fillId="2" borderId="154" xfId="1" applyNumberFormat="1" applyFont="1" applyFill="1" applyBorder="1" applyAlignment="1" applyProtection="1">
      <alignment horizontal="center" vertical="center"/>
      <protection locked="0"/>
    </xf>
    <xf numFmtId="4" fontId="1" fillId="2" borderId="37" xfId="1" applyNumberFormat="1" applyFont="1" applyFill="1" applyBorder="1" applyAlignment="1" applyProtection="1">
      <alignment vertical="center"/>
      <protection locked="0"/>
    </xf>
    <xf numFmtId="4" fontId="1" fillId="2" borderId="38" xfId="1" applyNumberFormat="1" applyFont="1" applyFill="1" applyBorder="1" applyAlignment="1" applyProtection="1">
      <alignment vertical="center"/>
      <protection locked="0"/>
    </xf>
    <xf numFmtId="3" fontId="1" fillId="2" borderId="38" xfId="1" applyNumberFormat="1" applyFont="1" applyFill="1" applyBorder="1" applyAlignment="1" applyProtection="1">
      <alignment vertical="center"/>
      <protection locked="0"/>
    </xf>
    <xf numFmtId="0" fontId="7" fillId="0" borderId="148" xfId="1" applyFont="1" applyBorder="1" applyAlignment="1" applyProtection="1">
      <alignment vertical="center"/>
    </xf>
    <xf numFmtId="3" fontId="1" fillId="4" borderId="156" xfId="1" applyNumberFormat="1" applyFont="1" applyFill="1" applyBorder="1" applyAlignment="1" applyProtection="1">
      <alignment vertical="center"/>
    </xf>
    <xf numFmtId="3" fontId="1" fillId="4" borderId="25" xfId="1" applyNumberFormat="1" applyFont="1" applyFill="1" applyBorder="1" applyAlignment="1" applyProtection="1">
      <alignment vertical="center"/>
    </xf>
    <xf numFmtId="3" fontId="7" fillId="4" borderId="25" xfId="1" applyNumberFormat="1" applyFont="1" applyFill="1" applyBorder="1" applyAlignment="1" applyProtection="1">
      <alignment vertical="center"/>
    </xf>
    <xf numFmtId="49" fontId="1" fillId="5" borderId="148" xfId="1" applyNumberFormat="1" applyFont="1" applyFill="1" applyBorder="1" applyAlignment="1" applyProtection="1">
      <alignment horizontal="center" vertical="center"/>
    </xf>
    <xf numFmtId="4" fontId="1" fillId="5" borderId="24" xfId="1" applyNumberFormat="1" applyFont="1" applyFill="1" applyBorder="1" applyAlignment="1" applyProtection="1">
      <alignment vertical="center"/>
    </xf>
    <xf numFmtId="3" fontId="1" fillId="4" borderId="73" xfId="1" applyNumberFormat="1" applyFont="1" applyFill="1" applyBorder="1" applyAlignment="1" applyProtection="1">
      <alignment vertical="center"/>
    </xf>
    <xf numFmtId="3" fontId="7" fillId="4" borderId="73" xfId="1" applyNumberFormat="1" applyFont="1" applyFill="1" applyBorder="1" applyAlignment="1" applyProtection="1">
      <alignment vertical="center"/>
    </xf>
    <xf numFmtId="3" fontId="7" fillId="4" borderId="157" xfId="1" applyNumberFormat="1" applyFont="1" applyFill="1" applyBorder="1" applyAlignment="1" applyProtection="1">
      <alignment vertical="center"/>
    </xf>
    <xf numFmtId="0" fontId="7" fillId="0" borderId="92" xfId="1" applyFont="1" applyFill="1" applyBorder="1" applyProtection="1"/>
    <xf numFmtId="3" fontId="1" fillId="0" borderId="92" xfId="1" applyNumberFormat="1" applyFont="1" applyFill="1" applyBorder="1" applyProtection="1"/>
    <xf numFmtId="49" fontId="1" fillId="0" borderId="92" xfId="1" applyNumberFormat="1" applyFont="1" applyFill="1" applyBorder="1" applyAlignment="1" applyProtection="1">
      <alignment horizontal="center"/>
    </xf>
    <xf numFmtId="4" fontId="1" fillId="0" borderId="92" xfId="1" applyNumberFormat="1" applyFont="1" applyFill="1" applyBorder="1" applyProtection="1"/>
    <xf numFmtId="3" fontId="1" fillId="0" borderId="74" xfId="1" applyNumberFormat="1" applyFont="1" applyFill="1" applyBorder="1" applyProtection="1"/>
    <xf numFmtId="0" fontId="7" fillId="0" borderId="21" xfId="1" applyFont="1" applyFill="1" applyBorder="1" applyAlignment="1" applyProtection="1">
      <alignment vertical="center"/>
    </xf>
    <xf numFmtId="49" fontId="1" fillId="0" borderId="40" xfId="1" applyNumberFormat="1" applyFont="1" applyFill="1" applyBorder="1" applyAlignment="1" applyProtection="1">
      <alignment horizontal="center" vertical="center"/>
    </xf>
    <xf numFmtId="3" fontId="1" fillId="0" borderId="55" xfId="1" applyNumberFormat="1" applyFont="1" applyFill="1" applyBorder="1" applyAlignment="1" applyProtection="1">
      <alignment vertical="center"/>
    </xf>
    <xf numFmtId="3" fontId="1" fillId="5" borderId="150" xfId="1" applyNumberFormat="1" applyFont="1" applyFill="1" applyBorder="1" applyAlignment="1" applyProtection="1">
      <alignment vertical="center"/>
    </xf>
    <xf numFmtId="3" fontId="1" fillId="5" borderId="158" xfId="1" applyNumberFormat="1" applyFont="1" applyFill="1" applyBorder="1" applyAlignment="1" applyProtection="1">
      <alignment vertical="center"/>
    </xf>
    <xf numFmtId="3" fontId="1" fillId="2" borderId="159" xfId="1" applyNumberFormat="1" applyFont="1" applyFill="1" applyBorder="1" applyAlignment="1" applyProtection="1">
      <alignment vertical="center"/>
      <protection locked="0"/>
    </xf>
    <xf numFmtId="49" fontId="1" fillId="2" borderId="160" xfId="1" applyNumberFormat="1" applyFont="1" applyFill="1" applyBorder="1" applyAlignment="1" applyProtection="1">
      <alignment horizontal="center" vertical="center"/>
      <protection locked="0"/>
    </xf>
    <xf numFmtId="4" fontId="1" fillId="2" borderId="61" xfId="1" applyNumberFormat="1" applyFont="1" applyFill="1" applyBorder="1" applyAlignment="1" applyProtection="1">
      <alignment vertical="center"/>
      <protection locked="0"/>
    </xf>
    <xf numFmtId="4" fontId="1" fillId="2" borderId="62" xfId="1" applyNumberFormat="1" applyFont="1" applyFill="1" applyBorder="1" applyAlignment="1" applyProtection="1">
      <alignment vertical="center"/>
      <protection locked="0"/>
    </xf>
    <xf numFmtId="3" fontId="1" fillId="2" borderId="62" xfId="1" applyNumberFormat="1" applyFont="1" applyFill="1" applyBorder="1" applyAlignment="1" applyProtection="1">
      <alignment vertical="center"/>
      <protection locked="0"/>
    </xf>
    <xf numFmtId="3" fontId="1" fillId="4" borderId="59" xfId="1" applyNumberFormat="1" applyFont="1" applyFill="1" applyBorder="1" applyAlignment="1" applyProtection="1">
      <alignment vertical="center"/>
    </xf>
    <xf numFmtId="3" fontId="1" fillId="4" borderId="63" xfId="1" applyNumberFormat="1" applyFont="1" applyFill="1" applyBorder="1" applyAlignment="1" applyProtection="1">
      <alignment vertical="center"/>
    </xf>
    <xf numFmtId="3" fontId="1" fillId="5" borderId="49" xfId="1" applyNumberFormat="1" applyFont="1" applyFill="1" applyBorder="1" applyAlignment="1" applyProtection="1">
      <alignment vertical="center"/>
    </xf>
    <xf numFmtId="3" fontId="1" fillId="4" borderId="67" xfId="1" applyNumberFormat="1" applyFont="1" applyFill="1" applyBorder="1" applyAlignment="1" applyProtection="1">
      <alignment vertical="center"/>
    </xf>
    <xf numFmtId="3" fontId="1" fillId="4" borderId="148" xfId="1" applyNumberFormat="1" applyFont="1" applyFill="1" applyBorder="1" applyAlignment="1" applyProtection="1">
      <alignment vertical="center"/>
    </xf>
    <xf numFmtId="3" fontId="1" fillId="5" borderId="25" xfId="1" applyNumberFormat="1" applyFont="1" applyFill="1" applyBorder="1" applyAlignment="1" applyProtection="1">
      <alignment vertical="center"/>
    </xf>
    <xf numFmtId="3" fontId="1" fillId="4" borderId="55" xfId="1" applyNumberFormat="1" applyFont="1" applyFill="1" applyBorder="1" applyAlignment="1" applyProtection="1">
      <alignment vertical="center"/>
    </xf>
    <xf numFmtId="3" fontId="1" fillId="4" borderId="24" xfId="1" applyNumberFormat="1" applyFont="1" applyFill="1" applyBorder="1" applyAlignment="1" applyProtection="1">
      <alignment vertical="center"/>
    </xf>
    <xf numFmtId="3" fontId="1" fillId="4" borderId="56" xfId="1" applyNumberFormat="1" applyFont="1" applyFill="1" applyBorder="1" applyAlignment="1" applyProtection="1">
      <alignment vertical="center"/>
    </xf>
    <xf numFmtId="0" fontId="7" fillId="0" borderId="161" xfId="1" applyFont="1" applyBorder="1" applyAlignment="1" applyProtection="1">
      <alignment vertical="center"/>
    </xf>
    <xf numFmtId="3" fontId="1" fillId="4" borderId="161" xfId="1" applyNumberFormat="1" applyFont="1" applyFill="1" applyBorder="1" applyAlignment="1" applyProtection="1">
      <alignment vertical="center"/>
    </xf>
    <xf numFmtId="49" fontId="1" fillId="5" borderId="161" xfId="1" applyNumberFormat="1" applyFont="1" applyFill="1" applyBorder="1" applyAlignment="1" applyProtection="1">
      <alignment horizontal="center" vertical="center"/>
    </xf>
    <xf numFmtId="4" fontId="1" fillId="5" borderId="162" xfId="1" applyNumberFormat="1" applyFont="1" applyFill="1" applyBorder="1" applyAlignment="1" applyProtection="1">
      <alignment vertical="center"/>
    </xf>
    <xf numFmtId="4" fontId="1" fillId="5" borderId="163" xfId="1" applyNumberFormat="1" applyFont="1" applyFill="1" applyBorder="1" applyAlignment="1" applyProtection="1">
      <alignment vertical="center"/>
    </xf>
    <xf numFmtId="3" fontId="1" fillId="4" borderId="164" xfId="1" applyNumberFormat="1" applyFont="1" applyFill="1" applyBorder="1" applyAlignment="1" applyProtection="1">
      <alignment vertical="center"/>
    </xf>
    <xf numFmtId="3" fontId="1" fillId="4" borderId="165" xfId="1" applyNumberFormat="1" applyFont="1" applyFill="1" applyBorder="1" applyAlignment="1" applyProtection="1">
      <alignment vertical="center"/>
    </xf>
    <xf numFmtId="3" fontId="1" fillId="4" borderId="166" xfId="1" applyNumberFormat="1" applyFont="1" applyFill="1" applyBorder="1" applyAlignment="1" applyProtection="1">
      <alignment vertical="center"/>
    </xf>
    <xf numFmtId="0" fontId="1" fillId="0" borderId="0" xfId="1" applyFont="1" applyBorder="1" applyAlignment="1" applyProtection="1">
      <alignment horizontal="left"/>
    </xf>
    <xf numFmtId="3" fontId="1" fillId="0" borderId="0" xfId="1" applyNumberFormat="1" applyFont="1" applyBorder="1" applyProtection="1"/>
    <xf numFmtId="3" fontId="1" fillId="0" borderId="0" xfId="1" applyNumberFormat="1" applyFont="1" applyBorder="1" applyAlignment="1" applyProtection="1">
      <alignment horizontal="center"/>
    </xf>
    <xf numFmtId="3" fontId="1" fillId="0" borderId="0" xfId="1" applyNumberFormat="1" applyFont="1" applyFill="1" applyBorder="1" applyAlignment="1" applyProtection="1">
      <alignment horizontal="left"/>
    </xf>
    <xf numFmtId="0" fontId="1" fillId="0" borderId="0" xfId="1" applyFont="1" applyBorder="1" applyAlignment="1" applyProtection="1">
      <alignment horizontal="center"/>
    </xf>
    <xf numFmtId="0" fontId="13" fillId="0" borderId="167" xfId="1" applyFont="1" applyBorder="1" applyProtection="1"/>
    <xf numFmtId="0" fontId="12" fillId="0" borderId="168" xfId="1" applyFont="1" applyFill="1" applyBorder="1" applyAlignment="1" applyProtection="1">
      <alignment horizontal="centerContinuous"/>
    </xf>
    <xf numFmtId="0" fontId="27" fillId="0" borderId="168" xfId="0" applyFont="1" applyBorder="1" applyProtection="1"/>
    <xf numFmtId="0" fontId="12" fillId="0" borderId="169" xfId="1" quotePrefix="1" applyFont="1" applyBorder="1" applyAlignment="1" applyProtection="1">
      <alignment horizontal="right"/>
    </xf>
    <xf numFmtId="0" fontId="30" fillId="0" borderId="0" xfId="0" applyFont="1" applyProtection="1"/>
    <xf numFmtId="0" fontId="15" fillId="0" borderId="170" xfId="1" applyFont="1" applyBorder="1" applyProtection="1"/>
    <xf numFmtId="49" fontId="15" fillId="0" borderId="0" xfId="1" applyNumberFormat="1" applyFont="1" applyBorder="1" applyAlignment="1" applyProtection="1">
      <alignment horizontal="centerContinuous"/>
    </xf>
    <xf numFmtId="0" fontId="15" fillId="0" borderId="171" xfId="1" applyFont="1" applyFill="1" applyBorder="1" applyAlignment="1" applyProtection="1">
      <alignment horizontal="centerContinuous"/>
    </xf>
    <xf numFmtId="0" fontId="1" fillId="0" borderId="170" xfId="1" applyFont="1" applyBorder="1" applyProtection="1"/>
    <xf numFmtId="49" fontId="7" fillId="0" borderId="13" xfId="1" applyNumberFormat="1" applyFont="1" applyBorder="1" applyAlignment="1" applyProtection="1">
      <alignment horizontal="center" vertical="center"/>
    </xf>
    <xf numFmtId="4" fontId="1" fillId="0" borderId="13" xfId="1" applyNumberFormat="1" applyFont="1" applyBorder="1" applyAlignment="1" applyProtection="1">
      <alignment horizontal="center"/>
    </xf>
    <xf numFmtId="49" fontId="1" fillId="0" borderId="172" xfId="1" applyNumberFormat="1" applyFont="1" applyBorder="1" applyAlignment="1" applyProtection="1">
      <alignment horizontal="right" vertical="center"/>
    </xf>
    <xf numFmtId="0" fontId="3" fillId="0" borderId="173" xfId="1" applyFont="1" applyBorder="1" applyAlignment="1" applyProtection="1">
      <alignment horizontal="centerContinuous" vertical="center"/>
    </xf>
    <xf numFmtId="0" fontId="7" fillId="0" borderId="19" xfId="1" applyFont="1" applyBorder="1" applyAlignment="1" applyProtection="1">
      <alignment horizontal="centerContinuous"/>
    </xf>
    <xf numFmtId="0" fontId="1" fillId="0" borderId="19" xfId="1" applyFont="1" applyBorder="1" applyAlignment="1" applyProtection="1">
      <alignment horizontal="centerContinuous"/>
    </xf>
    <xf numFmtId="3" fontId="1" fillId="0" borderId="19" xfId="1" applyNumberFormat="1" applyFont="1" applyBorder="1" applyAlignment="1" applyProtection="1">
      <alignment horizontal="centerContinuous"/>
    </xf>
    <xf numFmtId="0" fontId="1" fillId="0" borderId="174" xfId="1" applyFont="1" applyBorder="1" applyAlignment="1" applyProtection="1">
      <alignment horizontal="centerContinuous"/>
    </xf>
    <xf numFmtId="0" fontId="1" fillId="7" borderId="156" xfId="1" applyFont="1" applyFill="1" applyBorder="1" applyAlignment="1" applyProtection="1">
      <alignment horizontal="center"/>
    </xf>
    <xf numFmtId="0" fontId="1" fillId="7" borderId="176" xfId="1" applyFont="1" applyFill="1" applyBorder="1" applyAlignment="1" applyProtection="1">
      <alignment horizontal="center"/>
    </xf>
    <xf numFmtId="0" fontId="31" fillId="0" borderId="0" xfId="1" applyFont="1" applyBorder="1" applyAlignment="1" applyProtection="1"/>
    <xf numFmtId="0" fontId="1" fillId="7" borderId="148" xfId="1" applyFont="1" applyFill="1" applyBorder="1" applyAlignment="1" applyProtection="1">
      <alignment horizontal="center"/>
    </xf>
    <xf numFmtId="0" fontId="1" fillId="7" borderId="179" xfId="1" applyFont="1" applyFill="1" applyBorder="1" applyAlignment="1" applyProtection="1">
      <alignment horizontal="center"/>
    </xf>
    <xf numFmtId="0" fontId="3" fillId="0" borderId="175" xfId="1" applyFont="1" applyBorder="1" applyAlignment="1" applyProtection="1">
      <alignment horizontal="left" vertical="center"/>
    </xf>
    <xf numFmtId="0" fontId="3" fillId="0" borderId="92" xfId="1" applyFont="1" applyBorder="1" applyAlignment="1" applyProtection="1">
      <alignment horizontal="left" vertical="center"/>
    </xf>
    <xf numFmtId="0" fontId="28" fillId="0" borderId="92" xfId="1" applyFont="1" applyBorder="1" applyAlignment="1" applyProtection="1">
      <alignment horizontal="right" vertical="center"/>
    </xf>
    <xf numFmtId="4" fontId="1" fillId="10" borderId="28" xfId="1" applyNumberFormat="1" applyFont="1" applyFill="1" applyBorder="1" applyAlignment="1" applyProtection="1">
      <alignment horizontal="right" vertical="center"/>
      <protection locked="0"/>
    </xf>
    <xf numFmtId="0" fontId="1" fillId="10" borderId="28" xfId="1" applyFont="1" applyFill="1" applyBorder="1" applyAlignment="1" applyProtection="1">
      <alignment horizontal="center" vertical="center"/>
      <protection locked="0"/>
    </xf>
    <xf numFmtId="4" fontId="1" fillId="9" borderId="28" xfId="1" applyNumberFormat="1" applyFont="1" applyFill="1" applyBorder="1" applyAlignment="1" applyProtection="1">
      <alignment vertical="center"/>
    </xf>
    <xf numFmtId="4" fontId="1" fillId="9" borderId="180" xfId="1" applyNumberFormat="1" applyFont="1" applyFill="1" applyBorder="1" applyAlignment="1" applyProtection="1">
      <alignment vertical="center"/>
    </xf>
    <xf numFmtId="0" fontId="3" fillId="0" borderId="170" xfId="1" applyFont="1" applyBorder="1" applyAlignment="1" applyProtection="1">
      <alignment horizontal="left" vertical="center"/>
    </xf>
    <xf numFmtId="0" fontId="3" fillId="0" borderId="0" xfId="1" applyFont="1" applyBorder="1" applyAlignment="1" applyProtection="1">
      <alignment horizontal="left" vertical="center"/>
    </xf>
    <xf numFmtId="0" fontId="28" fillId="0" borderId="0" xfId="1" applyFont="1" applyBorder="1" applyAlignment="1" applyProtection="1">
      <alignment horizontal="right" vertical="center"/>
    </xf>
    <xf numFmtId="4" fontId="1" fillId="10" borderId="6" xfId="1" applyNumberFormat="1" applyFont="1" applyFill="1" applyBorder="1" applyAlignment="1" applyProtection="1">
      <alignment horizontal="right" vertical="center"/>
      <protection locked="0"/>
    </xf>
    <xf numFmtId="0" fontId="1" fillId="7" borderId="0" xfId="1" applyFont="1" applyFill="1" applyBorder="1" applyAlignment="1" applyProtection="1">
      <alignment vertical="center"/>
    </xf>
    <xf numFmtId="0" fontId="1" fillId="7" borderId="171" xfId="1" applyFont="1" applyFill="1" applyBorder="1" applyAlignment="1" applyProtection="1">
      <alignment vertical="center"/>
    </xf>
    <xf numFmtId="0" fontId="28" fillId="0" borderId="181" xfId="1" applyFont="1" applyBorder="1" applyAlignment="1" applyProtection="1">
      <alignment horizontal="left" vertical="center"/>
    </xf>
    <xf numFmtId="0" fontId="28" fillId="0" borderId="182" xfId="1" applyFont="1" applyBorder="1" applyAlignment="1" applyProtection="1">
      <alignment horizontal="left" vertical="center"/>
    </xf>
    <xf numFmtId="0" fontId="28" fillId="0" borderId="93" xfId="1" applyFont="1" applyBorder="1" applyAlignment="1" applyProtection="1">
      <alignment horizontal="right" vertical="center"/>
    </xf>
    <xf numFmtId="4" fontId="1" fillId="9" borderId="37" xfId="1" applyNumberFormat="1" applyFont="1" applyFill="1" applyBorder="1" applyAlignment="1" applyProtection="1">
      <alignment horizontal="right" vertical="center"/>
    </xf>
    <xf numFmtId="0" fontId="1" fillId="7" borderId="93" xfId="1" applyFont="1" applyFill="1" applyBorder="1" applyAlignment="1" applyProtection="1">
      <alignment vertical="center"/>
    </xf>
    <xf numFmtId="0" fontId="1" fillId="7" borderId="183" xfId="1" applyFont="1" applyFill="1" applyBorder="1" applyAlignment="1" applyProtection="1">
      <alignment vertical="center"/>
    </xf>
    <xf numFmtId="4" fontId="1" fillId="10" borderId="54" xfId="1" applyNumberFormat="1" applyFont="1" applyFill="1" applyBorder="1" applyAlignment="1" applyProtection="1">
      <alignment horizontal="right" vertical="center"/>
      <protection locked="0"/>
    </xf>
    <xf numFmtId="0" fontId="1" fillId="7" borderId="22" xfId="1" applyFont="1" applyFill="1" applyBorder="1" applyAlignment="1" applyProtection="1">
      <alignment vertical="center"/>
    </xf>
    <xf numFmtId="4" fontId="1" fillId="12" borderId="183" xfId="1" applyNumberFormat="1" applyFont="1" applyFill="1" applyBorder="1" applyAlignment="1" applyProtection="1">
      <alignment vertical="center"/>
    </xf>
    <xf numFmtId="4" fontId="1" fillId="10" borderId="22" xfId="1" applyNumberFormat="1" applyFont="1" applyFill="1" applyBorder="1" applyAlignment="1" applyProtection="1">
      <alignment horizontal="right" vertical="center"/>
      <protection locked="0"/>
    </xf>
    <xf numFmtId="0" fontId="1" fillId="10" borderId="22" xfId="1" applyFont="1" applyFill="1" applyBorder="1" applyAlignment="1" applyProtection="1">
      <alignment horizontal="center" vertical="center"/>
      <protection locked="0"/>
    </xf>
    <xf numFmtId="4" fontId="1" fillId="9" borderId="22" xfId="1" applyNumberFormat="1" applyFont="1" applyFill="1" applyBorder="1" applyAlignment="1" applyProtection="1">
      <alignment vertical="center"/>
    </xf>
    <xf numFmtId="4" fontId="1" fillId="9" borderId="185" xfId="1" applyNumberFormat="1" applyFont="1" applyFill="1" applyBorder="1" applyAlignment="1" applyProtection="1">
      <alignment vertical="center"/>
    </xf>
    <xf numFmtId="0" fontId="1" fillId="7" borderId="22" xfId="1" applyFont="1" applyFill="1" applyBorder="1" applyAlignment="1" applyProtection="1">
      <alignment horizontal="center" vertical="center"/>
    </xf>
    <xf numFmtId="4" fontId="1" fillId="7" borderId="22" xfId="1" applyNumberFormat="1" applyFont="1" applyFill="1" applyBorder="1" applyAlignment="1" applyProtection="1">
      <alignment vertical="center"/>
    </xf>
    <xf numFmtId="0" fontId="33" fillId="0" borderId="0" xfId="0" applyFont="1" applyAlignment="1" applyProtection="1">
      <alignment vertical="center"/>
    </xf>
    <xf numFmtId="0" fontId="32" fillId="0" borderId="0" xfId="0" applyFont="1" applyAlignment="1" applyProtection="1">
      <alignment vertical="center"/>
    </xf>
    <xf numFmtId="4" fontId="34" fillId="9" borderId="188" xfId="0" applyNumberFormat="1" applyFont="1" applyFill="1" applyBorder="1" applyAlignment="1" applyProtection="1">
      <alignment vertical="center"/>
    </xf>
    <xf numFmtId="0" fontId="34" fillId="7" borderId="189" xfId="0" applyFont="1" applyFill="1" applyBorder="1" applyAlignment="1" applyProtection="1">
      <alignment vertical="center"/>
    </xf>
    <xf numFmtId="4" fontId="34" fillId="9" borderId="28" xfId="0" applyNumberFormat="1" applyFont="1" applyFill="1" applyBorder="1" applyAlignment="1" applyProtection="1">
      <alignment vertical="center"/>
    </xf>
    <xf numFmtId="4" fontId="34" fillId="9" borderId="190" xfId="0" applyNumberFormat="1" applyFont="1" applyFill="1" applyBorder="1" applyAlignment="1" applyProtection="1">
      <alignment vertical="center"/>
    </xf>
    <xf numFmtId="0" fontId="27" fillId="9" borderId="191" xfId="0" applyFont="1" applyFill="1" applyBorder="1" applyAlignment="1" applyProtection="1">
      <alignment vertical="center"/>
    </xf>
    <xf numFmtId="0" fontId="27" fillId="9" borderId="192" xfId="0" applyFont="1" applyFill="1" applyBorder="1" applyAlignment="1" applyProtection="1">
      <alignment vertical="center"/>
    </xf>
    <xf numFmtId="0" fontId="27" fillId="9" borderId="193" xfId="0" applyFont="1" applyFill="1" applyBorder="1" applyAlignment="1" applyProtection="1">
      <alignment horizontal="right" vertical="center"/>
    </xf>
    <xf numFmtId="4" fontId="34" fillId="9" borderId="194" xfId="0" applyNumberFormat="1" applyFont="1" applyFill="1" applyBorder="1" applyAlignment="1" applyProtection="1">
      <alignment vertical="center"/>
    </xf>
    <xf numFmtId="0" fontId="34" fillId="7" borderId="192" xfId="0" applyFont="1" applyFill="1" applyBorder="1" applyAlignment="1" applyProtection="1">
      <alignment vertical="center"/>
    </xf>
    <xf numFmtId="0" fontId="34" fillId="7" borderId="195" xfId="0" applyFont="1" applyFill="1" applyBorder="1" applyAlignment="1" applyProtection="1">
      <alignment vertical="center"/>
    </xf>
    <xf numFmtId="49" fontId="1" fillId="10" borderId="41" xfId="1" applyNumberFormat="1" applyFont="1" applyFill="1" applyBorder="1" applyAlignment="1" applyProtection="1">
      <alignment vertical="center"/>
      <protection locked="0"/>
    </xf>
    <xf numFmtId="3" fontId="1" fillId="10" borderId="41" xfId="1" applyNumberFormat="1" applyFont="1" applyFill="1" applyBorder="1" applyAlignment="1" applyProtection="1">
      <alignment vertical="center"/>
      <protection locked="0"/>
    </xf>
    <xf numFmtId="0" fontId="1" fillId="10" borderId="41" xfId="1" applyNumberFormat="1" applyFont="1" applyFill="1" applyBorder="1" applyAlignment="1" applyProtection="1">
      <alignment vertical="center"/>
      <protection locked="0"/>
    </xf>
    <xf numFmtId="49" fontId="10" fillId="0" borderId="44" xfId="1" applyNumberFormat="1" applyFont="1" applyBorder="1" applyAlignment="1" applyProtection="1">
      <alignment horizontal="center" vertical="center"/>
    </xf>
    <xf numFmtId="49" fontId="10" fillId="0" borderId="61" xfId="1" applyNumberFormat="1" applyFont="1" applyBorder="1" applyAlignment="1" applyProtection="1">
      <alignment horizontal="center" vertical="center"/>
    </xf>
    <xf numFmtId="49" fontId="10" fillId="0" borderId="6" xfId="1" applyNumberFormat="1" applyFont="1" applyBorder="1" applyAlignment="1" applyProtection="1">
      <alignment horizontal="center" vertical="center" wrapText="1"/>
    </xf>
    <xf numFmtId="49" fontId="35" fillId="0" borderId="37" xfId="1" applyNumberFormat="1" applyFont="1" applyBorder="1" applyAlignment="1" applyProtection="1">
      <alignment horizontal="center" vertical="center"/>
    </xf>
    <xf numFmtId="49" fontId="35" fillId="0" borderId="22" xfId="1" applyNumberFormat="1" applyFont="1" applyBorder="1" applyAlignment="1" applyProtection="1">
      <alignment horizontal="center" vertical="center"/>
    </xf>
    <xf numFmtId="49" fontId="35" fillId="0" borderId="54" xfId="1" applyNumberFormat="1" applyFont="1" applyBorder="1" applyAlignment="1" applyProtection="1">
      <alignment horizontal="center" vertical="center"/>
    </xf>
    <xf numFmtId="49" fontId="10" fillId="0" borderId="40" xfId="1" applyNumberFormat="1" applyFont="1" applyBorder="1" applyAlignment="1" applyProtection="1">
      <alignment horizontal="center" vertical="center"/>
    </xf>
    <xf numFmtId="49" fontId="35" fillId="0" borderId="92" xfId="1" applyNumberFormat="1" applyFont="1" applyBorder="1" applyAlignment="1" applyProtection="1">
      <alignment horizontal="center" vertical="center"/>
    </xf>
    <xf numFmtId="49" fontId="10" fillId="0" borderId="93" xfId="1" applyNumberFormat="1" applyFont="1" applyBorder="1" applyAlignment="1" applyProtection="1">
      <alignment horizontal="center" vertical="center"/>
    </xf>
    <xf numFmtId="49" fontId="10" fillId="0" borderId="28" xfId="1" applyNumberFormat="1" applyFont="1" applyBorder="1" applyAlignment="1" applyProtection="1">
      <alignment horizontal="center" vertical="center"/>
    </xf>
    <xf numFmtId="49" fontId="10" fillId="0" borderId="34" xfId="1" applyNumberFormat="1" applyFont="1" applyFill="1" applyBorder="1" applyAlignment="1" applyProtection="1">
      <alignment horizontal="center" vertical="center"/>
    </xf>
    <xf numFmtId="49" fontId="10" fillId="0" borderId="37" xfId="1" applyNumberFormat="1" applyFont="1" applyBorder="1" applyAlignment="1" applyProtection="1">
      <alignment horizontal="center" vertical="center"/>
    </xf>
    <xf numFmtId="4" fontId="1" fillId="2" borderId="44" xfId="1" applyNumberFormat="1" applyFont="1" applyFill="1" applyBorder="1" applyAlignment="1" applyProtection="1">
      <protection locked="0"/>
    </xf>
    <xf numFmtId="4" fontId="1" fillId="2" borderId="150" xfId="1" applyNumberFormat="1" applyFont="1" applyFill="1" applyBorder="1" applyAlignment="1" applyProtection="1">
      <protection locked="0"/>
    </xf>
    <xf numFmtId="4" fontId="1" fillId="2" borderId="30" xfId="1" applyNumberFormat="1" applyFont="1" applyFill="1" applyBorder="1" applyAlignment="1" applyProtection="1">
      <protection locked="0"/>
    </xf>
    <xf numFmtId="4" fontId="1" fillId="4" borderId="54" xfId="1" applyNumberFormat="1" applyFont="1" applyFill="1" applyBorder="1" applyAlignment="1" applyProtection="1"/>
    <xf numFmtId="4" fontId="1" fillId="2" borderId="37" xfId="1" applyNumberFormat="1" applyFont="1" applyFill="1" applyBorder="1" applyAlignment="1" applyProtection="1">
      <protection locked="0"/>
    </xf>
    <xf numFmtId="4" fontId="1" fillId="4" borderId="94" xfId="1" applyNumberFormat="1" applyFont="1" applyFill="1" applyBorder="1" applyAlignment="1" applyProtection="1"/>
    <xf numFmtId="4" fontId="1" fillId="4" borderId="115" xfId="1" applyNumberFormat="1" applyFont="1" applyFill="1" applyBorder="1" applyAlignment="1" applyProtection="1"/>
    <xf numFmtId="4" fontId="1" fillId="2" borderId="49" xfId="1" applyNumberFormat="1" applyFont="1" applyFill="1" applyBorder="1" applyAlignment="1" applyProtection="1">
      <protection locked="0"/>
    </xf>
    <xf numFmtId="0" fontId="1" fillId="0" borderId="98" xfId="1" applyFont="1" applyFill="1" applyBorder="1" applyAlignment="1" applyProtection="1">
      <alignment wrapText="1"/>
    </xf>
    <xf numFmtId="0" fontId="7" fillId="0" borderId="106" xfId="1" applyFont="1" applyFill="1" applyBorder="1" applyAlignment="1" applyProtection="1">
      <alignment wrapText="1"/>
    </xf>
    <xf numFmtId="0" fontId="1" fillId="0" borderId="22" xfId="1" applyFont="1" applyFill="1" applyBorder="1" applyAlignment="1" applyProtection="1">
      <alignment horizontal="center" wrapText="1"/>
    </xf>
    <xf numFmtId="3" fontId="1" fillId="0" borderId="22" xfId="1" applyNumberFormat="1" applyFont="1" applyFill="1" applyBorder="1" applyAlignment="1" applyProtection="1">
      <alignment horizontal="center" wrapText="1"/>
    </xf>
    <xf numFmtId="3" fontId="1" fillId="0" borderId="24" xfId="1" applyNumberFormat="1" applyFont="1" applyFill="1" applyBorder="1" applyAlignment="1" applyProtection="1">
      <alignment horizontal="center" wrapText="1"/>
    </xf>
    <xf numFmtId="3" fontId="1" fillId="0" borderId="23" xfId="1" applyNumberFormat="1" applyFont="1" applyFill="1" applyBorder="1" applyAlignment="1" applyProtection="1">
      <alignment horizontal="center" wrapText="1"/>
    </xf>
    <xf numFmtId="0" fontId="1" fillId="0" borderId="73" xfId="1" applyFont="1" applyFill="1" applyBorder="1" applyAlignment="1" applyProtection="1">
      <alignment wrapText="1"/>
    </xf>
    <xf numFmtId="0" fontId="1" fillId="0" borderId="51" xfId="1" applyFont="1" applyFill="1" applyBorder="1" applyAlignment="1" applyProtection="1">
      <alignment wrapText="1"/>
    </xf>
    <xf numFmtId="0" fontId="8" fillId="0" borderId="74" xfId="1" applyFont="1" applyFill="1" applyBorder="1" applyAlignment="1" applyProtection="1">
      <alignment horizontal="center" wrapText="1"/>
    </xf>
    <xf numFmtId="3" fontId="8" fillId="0" borderId="0" xfId="1" applyNumberFormat="1" applyFont="1" applyFill="1" applyBorder="1" applyAlignment="1" applyProtection="1">
      <alignment horizontal="left" wrapText="1"/>
    </xf>
    <xf numFmtId="4" fontId="1" fillId="0" borderId="6" xfId="1" applyNumberFormat="1" applyFont="1" applyFill="1" applyBorder="1" applyAlignment="1" applyProtection="1"/>
    <xf numFmtId="4" fontId="1" fillId="0" borderId="31" xfId="1" applyNumberFormat="1" applyFont="1" applyFill="1" applyBorder="1" applyAlignment="1" applyProtection="1"/>
    <xf numFmtId="4" fontId="1" fillId="0" borderId="30" xfId="1" applyNumberFormat="1" applyFont="1" applyFill="1" applyBorder="1" applyAlignment="1" applyProtection="1"/>
    <xf numFmtId="0" fontId="25" fillId="0" borderId="0" xfId="1" applyFont="1" applyBorder="1" applyAlignment="1" applyProtection="1"/>
    <xf numFmtId="4" fontId="7" fillId="4" borderId="54" xfId="1" applyNumberFormat="1" applyFont="1" applyFill="1" applyBorder="1" applyAlignment="1" applyProtection="1"/>
    <xf numFmtId="4" fontId="7" fillId="4" borderId="196" xfId="1" applyNumberFormat="1" applyFont="1" applyFill="1" applyBorder="1" applyAlignment="1" applyProtection="1"/>
    <xf numFmtId="4" fontId="7" fillId="4" borderId="94" xfId="1" applyNumberFormat="1" applyFont="1" applyFill="1" applyBorder="1" applyAlignment="1" applyProtection="1"/>
    <xf numFmtId="4" fontId="7" fillId="4" borderId="68" xfId="1" applyNumberFormat="1" applyFont="1" applyFill="1" applyBorder="1" applyAlignment="1" applyProtection="1"/>
    <xf numFmtId="0" fontId="7" fillId="0" borderId="81" xfId="1" applyFont="1" applyFill="1" applyBorder="1" applyAlignment="1" applyProtection="1">
      <alignment vertical="center"/>
    </xf>
    <xf numFmtId="0" fontId="1" fillId="0" borderId="65" xfId="1" applyFont="1" applyFill="1" applyBorder="1" applyAlignment="1" applyProtection="1">
      <alignment horizontal="center" vertical="center"/>
    </xf>
    <xf numFmtId="4" fontId="1" fillId="0" borderId="44" xfId="1" applyNumberFormat="1" applyFont="1" applyFill="1" applyBorder="1" applyAlignment="1" applyProtection="1">
      <alignment vertical="center"/>
    </xf>
    <xf numFmtId="4" fontId="1" fillId="0" borderId="45" xfId="1" applyNumberFormat="1" applyFont="1" applyFill="1" applyBorder="1" applyAlignment="1" applyProtection="1">
      <alignment vertical="center"/>
    </xf>
    <xf numFmtId="4" fontId="1" fillId="0" borderId="82" xfId="1" applyNumberFormat="1" applyFont="1" applyFill="1" applyBorder="1" applyAlignment="1" applyProtection="1">
      <alignment vertical="center"/>
    </xf>
    <xf numFmtId="0" fontId="1" fillId="0" borderId="197" xfId="1" applyFont="1" applyFill="1" applyBorder="1" applyAlignment="1" applyProtection="1">
      <alignment vertical="center" wrapText="1"/>
    </xf>
    <xf numFmtId="0" fontId="1" fillId="0" borderId="50" xfId="1" applyFont="1" applyFill="1" applyBorder="1" applyAlignment="1" applyProtection="1">
      <alignment horizontal="center" vertical="center"/>
    </xf>
    <xf numFmtId="4" fontId="1" fillId="4" borderId="37" xfId="1" applyNumberFormat="1" applyFont="1" applyFill="1" applyBorder="1" applyAlignment="1" applyProtection="1">
      <alignment vertical="center"/>
    </xf>
    <xf numFmtId="4" fontId="1" fillId="5" borderId="37" xfId="1" applyNumberFormat="1" applyFont="1" applyFill="1" applyBorder="1" applyAlignment="1" applyProtection="1">
      <alignment vertical="center"/>
    </xf>
    <xf numFmtId="4" fontId="1" fillId="4" borderId="38" xfId="1" applyNumberFormat="1" applyFont="1" applyFill="1" applyBorder="1" applyAlignment="1" applyProtection="1">
      <alignment vertical="center"/>
    </xf>
    <xf numFmtId="4" fontId="1" fillId="4" borderId="198" xfId="1" applyNumberFormat="1" applyFont="1" applyFill="1" applyBorder="1" applyAlignment="1" applyProtection="1">
      <alignment vertical="center"/>
    </xf>
    <xf numFmtId="0" fontId="7" fillId="7" borderId="199" xfId="1" applyFont="1" applyFill="1" applyBorder="1" applyAlignment="1" applyProtection="1">
      <alignment vertical="center" wrapText="1"/>
    </xf>
    <xf numFmtId="2" fontId="7" fillId="0" borderId="42" xfId="1" applyNumberFormat="1" applyFont="1" applyFill="1" applyBorder="1" applyAlignment="1" applyProtection="1">
      <alignment vertical="center"/>
    </xf>
    <xf numFmtId="0" fontId="1" fillId="0" borderId="34" xfId="1" applyFont="1" applyFill="1" applyBorder="1" applyAlignment="1" applyProtection="1">
      <alignment vertical="center" wrapText="1"/>
    </xf>
    <xf numFmtId="0" fontId="1" fillId="0" borderId="52" xfId="1" applyFont="1" applyFill="1" applyBorder="1" applyAlignment="1" applyProtection="1">
      <alignment vertical="center" wrapText="1"/>
    </xf>
    <xf numFmtId="0" fontId="7" fillId="0" borderId="42" xfId="1" applyFont="1" applyFill="1" applyBorder="1" applyAlignment="1" applyProtection="1">
      <alignment vertical="center"/>
    </xf>
    <xf numFmtId="0" fontId="7" fillId="0" borderId="34" xfId="1" applyFont="1" applyFill="1" applyBorder="1" applyAlignment="1" applyProtection="1">
      <alignment vertical="center"/>
    </xf>
    <xf numFmtId="0" fontId="1" fillId="0" borderId="200" xfId="1" applyFont="1" applyFill="1" applyBorder="1" applyAlignment="1" applyProtection="1">
      <alignment vertical="center" wrapText="1"/>
    </xf>
    <xf numFmtId="0" fontId="1" fillId="0" borderId="61" xfId="1" applyFont="1" applyFill="1" applyBorder="1" applyAlignment="1" applyProtection="1">
      <alignment horizontal="left" vertical="center" indent="2"/>
    </xf>
    <xf numFmtId="0" fontId="1" fillId="0" borderId="61" xfId="1" applyFont="1" applyFill="1" applyBorder="1" applyAlignment="1" applyProtection="1">
      <alignment horizontal="left" vertical="center" indent="3"/>
    </xf>
    <xf numFmtId="0" fontId="1" fillId="0" borderId="6" xfId="1" applyFont="1" applyFill="1" applyBorder="1" applyAlignment="1" applyProtection="1">
      <alignment horizontal="left" vertical="center" indent="2"/>
    </xf>
    <xf numFmtId="0" fontId="1" fillId="0" borderId="32" xfId="1" applyFont="1" applyBorder="1" applyAlignment="1" applyProtection="1">
      <alignment horizontal="left" vertical="center" indent="2"/>
    </xf>
    <xf numFmtId="0" fontId="1" fillId="0" borderId="32" xfId="1" applyFont="1" applyBorder="1" applyAlignment="1" applyProtection="1">
      <alignment horizontal="left" vertical="center" wrapText="1" indent="2"/>
    </xf>
    <xf numFmtId="49" fontId="10" fillId="0" borderId="6" xfId="1" applyNumberFormat="1" applyFont="1" applyFill="1" applyBorder="1" applyAlignment="1" applyProtection="1">
      <alignment horizontal="center" vertical="center" wrapText="1"/>
    </xf>
    <xf numFmtId="49" fontId="10" fillId="0" borderId="61" xfId="1" applyNumberFormat="1" applyFont="1" applyFill="1" applyBorder="1" applyAlignment="1" applyProtection="1">
      <alignment horizontal="center" vertical="center" wrapText="1"/>
    </xf>
    <xf numFmtId="1" fontId="1" fillId="7" borderId="148" xfId="1" applyNumberFormat="1" applyFont="1" applyFill="1" applyBorder="1" applyAlignment="1" applyProtection="1">
      <alignment horizontal="center" vertical="center"/>
    </xf>
    <xf numFmtId="1" fontId="1" fillId="0" borderId="91" xfId="1" applyNumberFormat="1" applyFont="1" applyBorder="1" applyAlignment="1" applyProtection="1">
      <alignment horizontal="center"/>
    </xf>
    <xf numFmtId="49" fontId="1" fillId="0" borderId="127" xfId="1" applyNumberFormat="1" applyFont="1" applyFill="1" applyBorder="1" applyAlignment="1" applyProtection="1">
      <alignment horizontal="center" wrapText="1"/>
    </xf>
    <xf numFmtId="1" fontId="1" fillId="0" borderId="48" xfId="1" applyNumberFormat="1" applyFont="1" applyFill="1" applyBorder="1" applyAlignment="1" applyProtection="1">
      <alignment horizontal="center"/>
    </xf>
    <xf numFmtId="1" fontId="8" fillId="0" borderId="202" xfId="1" applyNumberFormat="1" applyFont="1" applyFill="1" applyBorder="1" applyAlignment="1" applyProtection="1">
      <alignment horizontal="center"/>
    </xf>
    <xf numFmtId="49" fontId="1" fillId="0" borderId="156" xfId="1" applyNumberFormat="1" applyFont="1" applyFill="1" applyBorder="1" applyAlignment="1" applyProtection="1">
      <alignment horizontal="center" wrapText="1"/>
    </xf>
    <xf numFmtId="1" fontId="1" fillId="0" borderId="152" xfId="1" applyNumberFormat="1" applyFont="1" applyFill="1" applyBorder="1" applyAlignment="1" applyProtection="1"/>
    <xf numFmtId="1" fontId="1" fillId="0" borderId="154" xfId="1" applyNumberFormat="1" applyFont="1" applyFill="1" applyBorder="1" applyAlignment="1" applyProtection="1"/>
    <xf numFmtId="0" fontId="1" fillId="0" borderId="120" xfId="1" applyFont="1" applyFill="1" applyBorder="1" applyAlignment="1" applyProtection="1">
      <alignment vertical="center" wrapText="1"/>
    </xf>
    <xf numFmtId="0" fontId="1" fillId="0" borderId="112" xfId="1" applyFont="1" applyFill="1" applyBorder="1" applyAlignment="1" applyProtection="1">
      <alignment vertical="center" wrapText="1"/>
    </xf>
    <xf numFmtId="49" fontId="1" fillId="0" borderId="110" xfId="1" applyNumberFormat="1" applyFont="1" applyBorder="1" applyAlignment="1" applyProtection="1">
      <alignment horizontal="center"/>
    </xf>
    <xf numFmtId="49" fontId="1" fillId="0" borderId="111" xfId="1" applyNumberFormat="1" applyFont="1" applyBorder="1" applyAlignment="1" applyProtection="1">
      <alignment horizontal="center"/>
    </xf>
    <xf numFmtId="0" fontId="3" fillId="7" borderId="177" xfId="1" applyFont="1" applyFill="1" applyBorder="1" applyAlignment="1" applyProtection="1">
      <alignment horizontal="center" vertical="center"/>
    </xf>
    <xf numFmtId="0" fontId="3" fillId="7" borderId="93" xfId="1" applyFont="1" applyFill="1" applyBorder="1" applyAlignment="1" applyProtection="1">
      <alignment horizontal="center" vertical="center"/>
    </xf>
    <xf numFmtId="0" fontId="3" fillId="7" borderId="178" xfId="1" applyFont="1" applyFill="1" applyBorder="1" applyAlignment="1" applyProtection="1">
      <alignment horizontal="center" vertical="center"/>
    </xf>
    <xf numFmtId="9" fontId="1" fillId="13" borderId="45" xfId="3" applyFont="1" applyFill="1" applyBorder="1" applyAlignment="1" applyProtection="1">
      <protection locked="0"/>
    </xf>
    <xf numFmtId="9" fontId="1" fillId="13" borderId="46" xfId="3" applyFont="1" applyFill="1" applyBorder="1" applyAlignment="1" applyProtection="1">
      <protection locked="0"/>
    </xf>
    <xf numFmtId="9" fontId="1" fillId="13" borderId="31" xfId="3" applyFont="1" applyFill="1" applyBorder="1" applyAlignment="1" applyProtection="1">
      <protection locked="0"/>
    </xf>
    <xf numFmtId="9" fontId="1" fillId="13" borderId="33" xfId="3" applyFont="1" applyFill="1" applyBorder="1" applyAlignment="1" applyProtection="1">
      <protection locked="0"/>
    </xf>
    <xf numFmtId="9" fontId="1" fillId="13" borderId="152" xfId="3" applyFont="1" applyFill="1" applyBorder="1" applyAlignment="1" applyProtection="1">
      <protection locked="0"/>
    </xf>
    <xf numFmtId="0" fontId="1" fillId="0" borderId="0" xfId="1" quotePrefix="1" applyFont="1" applyBorder="1" applyProtection="1"/>
    <xf numFmtId="0" fontId="37" fillId="0" borderId="0" xfId="4"/>
    <xf numFmtId="0" fontId="1" fillId="7" borderId="203" xfId="1" applyFont="1" applyFill="1" applyBorder="1" applyAlignment="1" applyProtection="1">
      <alignment horizontal="center"/>
    </xf>
    <xf numFmtId="3" fontId="1" fillId="2" borderId="41" xfId="1" applyNumberFormat="1" applyFont="1" applyFill="1" applyBorder="1" applyAlignment="1" applyProtection="1">
      <alignment vertical="center"/>
      <protection locked="0"/>
    </xf>
    <xf numFmtId="3" fontId="1" fillId="2" borderId="47" xfId="1" applyNumberFormat="1" applyFont="1" applyFill="1" applyBorder="1" applyAlignment="1" applyProtection="1">
      <alignment vertical="center"/>
      <protection locked="0"/>
    </xf>
    <xf numFmtId="3" fontId="1" fillId="2" borderId="35" xfId="1" applyNumberFormat="1" applyFont="1" applyFill="1" applyBorder="1" applyAlignment="1" applyProtection="1">
      <alignment vertical="center"/>
      <protection locked="0"/>
    </xf>
    <xf numFmtId="3" fontId="1" fillId="4" borderId="204" xfId="1" applyNumberFormat="1" applyFont="1" applyFill="1" applyBorder="1" applyAlignment="1" applyProtection="1">
      <alignment vertical="center"/>
    </xf>
    <xf numFmtId="3" fontId="1" fillId="4" borderId="21" xfId="1" applyNumberFormat="1" applyFont="1" applyFill="1" applyBorder="1" applyAlignment="1" applyProtection="1">
      <alignment vertical="center"/>
    </xf>
    <xf numFmtId="0" fontId="1" fillId="7" borderId="156" xfId="1" applyFont="1" applyFill="1" applyBorder="1" applyAlignment="1" applyProtection="1">
      <alignment horizontal="center" wrapText="1"/>
    </xf>
    <xf numFmtId="0" fontId="3" fillId="7" borderId="184" xfId="1" applyFont="1" applyFill="1" applyBorder="1" applyAlignment="1" applyProtection="1">
      <alignment horizontal="center" vertical="center"/>
    </xf>
    <xf numFmtId="0" fontId="3" fillId="7" borderId="40" xfId="1" applyFont="1" applyFill="1" applyBorder="1" applyAlignment="1" applyProtection="1">
      <alignment horizontal="center" vertical="center"/>
    </xf>
    <xf numFmtId="0" fontId="3" fillId="7" borderId="55" xfId="1" applyFont="1" applyFill="1" applyBorder="1" applyAlignment="1" applyProtection="1">
      <alignment horizontal="center" vertical="center"/>
    </xf>
    <xf numFmtId="4" fontId="1" fillId="14" borderId="6" xfId="1" quotePrefix="1" applyNumberFormat="1" applyFont="1" applyFill="1" applyBorder="1" applyAlignment="1" applyProtection="1">
      <protection locked="0"/>
    </xf>
    <xf numFmtId="4" fontId="1" fillId="10" borderId="6" xfId="1" quotePrefix="1" applyNumberFormat="1" applyFont="1" applyFill="1" applyBorder="1" applyAlignment="1" applyProtection="1">
      <protection locked="0"/>
    </xf>
    <xf numFmtId="4" fontId="1" fillId="14" borderId="63" xfId="1" applyNumberFormat="1" applyFont="1" applyFill="1" applyBorder="1" applyAlignment="1" applyProtection="1">
      <protection locked="0"/>
    </xf>
    <xf numFmtId="4" fontId="1" fillId="15" borderId="6" xfId="1" quotePrefix="1" applyNumberFormat="1" applyFont="1" applyFill="1" applyBorder="1" applyAlignment="1" applyProtection="1">
      <protection locked="0"/>
    </xf>
    <xf numFmtId="4" fontId="1" fillId="15" borderId="59" xfId="1" applyNumberFormat="1" applyFont="1" applyFill="1" applyBorder="1" applyAlignment="1" applyProtection="1">
      <protection locked="0"/>
    </xf>
    <xf numFmtId="4" fontId="1" fillId="15" borderId="61" xfId="1" quotePrefix="1" applyNumberFormat="1" applyFont="1" applyFill="1" applyBorder="1" applyAlignment="1" applyProtection="1">
      <protection locked="0"/>
    </xf>
    <xf numFmtId="4" fontId="1" fillId="15" borderId="63" xfId="1" applyNumberFormat="1" applyFont="1" applyFill="1" applyBorder="1" applyAlignment="1" applyProtection="1">
      <protection locked="0"/>
    </xf>
    <xf numFmtId="0" fontId="1" fillId="0" borderId="0" xfId="1" applyFont="1" applyBorder="1" applyAlignment="1" applyProtection="1">
      <alignment wrapText="1"/>
    </xf>
    <xf numFmtId="0" fontId="0" fillId="0" borderId="0" xfId="0" applyAlignment="1">
      <alignment wrapText="1"/>
    </xf>
    <xf numFmtId="49" fontId="1" fillId="2" borderId="7" xfId="1" applyNumberFormat="1" applyFont="1" applyFill="1" applyBorder="1" applyAlignment="1" applyProtection="1">
      <alignment horizontal="center" vertical="center"/>
      <protection locked="0"/>
    </xf>
    <xf numFmtId="49" fontId="1" fillId="2" borderId="9" xfId="1" applyNumberFormat="1" applyFont="1" applyFill="1" applyBorder="1" applyAlignment="1" applyProtection="1">
      <alignment horizontal="center" vertical="center"/>
      <protection locked="0"/>
    </xf>
    <xf numFmtId="0" fontId="7" fillId="0" borderId="0" xfId="1" applyFont="1" applyBorder="1" applyAlignment="1" applyProtection="1">
      <alignment horizontal="right" vertical="center"/>
    </xf>
    <xf numFmtId="0" fontId="7" fillId="0" borderId="11" xfId="1" applyFont="1" applyBorder="1" applyAlignment="1" applyProtection="1">
      <alignment horizontal="right" vertical="center"/>
    </xf>
    <xf numFmtId="49" fontId="9" fillId="0" borderId="143" xfId="1" applyNumberFormat="1" applyFont="1" applyFill="1" applyBorder="1" applyAlignment="1" applyProtection="1">
      <alignment wrapText="1"/>
    </xf>
    <xf numFmtId="0" fontId="4" fillId="0" borderId="0" xfId="1" applyFont="1" applyBorder="1" applyAlignment="1" applyProtection="1">
      <alignment horizontal="center" vertical="center"/>
    </xf>
    <xf numFmtId="49" fontId="1" fillId="2" borderId="7" xfId="1" applyNumberFormat="1" applyFont="1" applyFill="1" applyBorder="1" applyAlignment="1" applyProtection="1">
      <alignment horizontal="left" vertical="center"/>
      <protection locked="0"/>
    </xf>
    <xf numFmtId="49" fontId="1" fillId="2" borderId="8" xfId="1" applyNumberFormat="1" applyFont="1" applyFill="1" applyBorder="1" applyAlignment="1" applyProtection="1">
      <alignment horizontal="left" vertical="center"/>
      <protection locked="0"/>
    </xf>
    <xf numFmtId="49" fontId="1" fillId="2" borderId="144" xfId="1" applyNumberFormat="1" applyFont="1" applyFill="1" applyBorder="1" applyAlignment="1" applyProtection="1">
      <alignment horizontal="left" vertical="center"/>
      <protection locked="0"/>
    </xf>
    <xf numFmtId="0" fontId="36" fillId="0" borderId="0" xfId="1" applyFont="1" applyBorder="1" applyAlignment="1" applyProtection="1">
      <alignment horizontal="left" wrapText="1"/>
    </xf>
    <xf numFmtId="0" fontId="28" fillId="0" borderId="0" xfId="1" applyFont="1" applyBorder="1" applyAlignment="1" applyProtection="1">
      <alignment horizontal="left" wrapText="1"/>
    </xf>
    <xf numFmtId="0" fontId="4" fillId="0" borderId="2" xfId="1" applyFont="1" applyFill="1" applyBorder="1" applyAlignment="1" applyProtection="1">
      <alignment horizontal="center"/>
    </xf>
    <xf numFmtId="1" fontId="1" fillId="0" borderId="64" xfId="1" applyNumberFormat="1" applyFont="1" applyFill="1" applyBorder="1" applyAlignment="1" applyProtection="1">
      <alignment horizontal="center"/>
    </xf>
    <xf numFmtId="1" fontId="1" fillId="0" borderId="40" xfId="1" applyNumberFormat="1" applyFont="1" applyFill="1" applyBorder="1" applyAlignment="1" applyProtection="1">
      <alignment horizontal="center"/>
    </xf>
    <xf numFmtId="1" fontId="1" fillId="0" borderId="55" xfId="1" applyNumberFormat="1" applyFont="1" applyFill="1" applyBorder="1" applyAlignment="1" applyProtection="1">
      <alignment horizontal="center"/>
    </xf>
    <xf numFmtId="1" fontId="1" fillId="0" borderId="123" xfId="1" applyNumberFormat="1" applyFont="1" applyFill="1" applyBorder="1" applyAlignment="1" applyProtection="1">
      <alignment horizontal="center"/>
    </xf>
    <xf numFmtId="0" fontId="1" fillId="0" borderId="93" xfId="1" applyFont="1" applyFill="1" applyBorder="1" applyAlignment="1" applyProtection="1">
      <alignment horizontal="center"/>
    </xf>
    <xf numFmtId="0" fontId="1" fillId="0" borderId="75" xfId="1" applyFont="1" applyFill="1" applyBorder="1" applyAlignment="1" applyProtection="1">
      <alignment horizontal="center"/>
    </xf>
    <xf numFmtId="0" fontId="1" fillId="0" borderId="64" xfId="1" applyFont="1" applyFill="1" applyBorder="1" applyAlignment="1" applyProtection="1">
      <alignment horizontal="center" vertical="center" wrapText="1"/>
    </xf>
    <xf numFmtId="0" fontId="1" fillId="0" borderId="23" xfId="1" applyFont="1" applyFill="1" applyBorder="1" applyAlignment="1" applyProtection="1">
      <alignment horizontal="center" vertical="center" wrapText="1"/>
    </xf>
    <xf numFmtId="4" fontId="1" fillId="2" borderId="64" xfId="1" applyNumberFormat="1" applyFont="1" applyFill="1" applyBorder="1" applyAlignment="1" applyProtection="1">
      <alignment horizontal="left" vertical="top"/>
      <protection locked="0"/>
    </xf>
    <xf numFmtId="4" fontId="1" fillId="2" borderId="23" xfId="1" applyNumberFormat="1" applyFont="1" applyFill="1" applyBorder="1" applyAlignment="1" applyProtection="1">
      <alignment horizontal="left" vertical="top"/>
      <protection locked="0"/>
    </xf>
    <xf numFmtId="1" fontId="1" fillId="0" borderId="16" xfId="1" applyNumberFormat="1" applyFont="1" applyFill="1" applyBorder="1" applyAlignment="1" applyProtection="1">
      <alignment horizontal="center"/>
    </xf>
    <xf numFmtId="0" fontId="1" fillId="0" borderId="17" xfId="1" applyFont="1" applyBorder="1" applyAlignment="1" applyProtection="1">
      <alignment horizontal="center"/>
    </xf>
    <xf numFmtId="1" fontId="1" fillId="0" borderId="18" xfId="1" applyNumberFormat="1" applyFont="1" applyFill="1" applyBorder="1" applyAlignment="1" applyProtection="1">
      <alignment horizontal="center"/>
    </xf>
    <xf numFmtId="0" fontId="7" fillId="0" borderId="21" xfId="1" applyFont="1" applyFill="1" applyBorder="1" applyAlignment="1" applyProtection="1">
      <alignment horizontal="left"/>
    </xf>
    <xf numFmtId="0" fontId="1" fillId="0" borderId="40" xfId="1" applyFont="1" applyBorder="1" applyAlignment="1" applyProtection="1"/>
    <xf numFmtId="0" fontId="1" fillId="0" borderId="26" xfId="1" applyFont="1" applyBorder="1" applyAlignment="1" applyProtection="1"/>
    <xf numFmtId="0" fontId="1" fillId="13" borderId="47" xfId="1" applyFont="1" applyFill="1" applyBorder="1" applyAlignment="1" applyProtection="1">
      <alignment horizontal="left"/>
    </xf>
    <xf numFmtId="0" fontId="0" fillId="13" borderId="34" xfId="0" applyFill="1" applyBorder="1" applyAlignment="1"/>
    <xf numFmtId="0" fontId="0" fillId="13" borderId="32" xfId="0" applyFill="1" applyBorder="1" applyAlignment="1"/>
    <xf numFmtId="49" fontId="1" fillId="0" borderId="51" xfId="1" applyNumberFormat="1" applyFont="1" applyBorder="1" applyAlignment="1" applyProtection="1">
      <alignment horizontal="center" wrapText="1"/>
    </xf>
    <xf numFmtId="49" fontId="1" fillId="0" borderId="54" xfId="1" applyNumberFormat="1" applyFont="1" applyBorder="1" applyAlignment="1" applyProtection="1">
      <alignment horizontal="center" wrapText="1"/>
    </xf>
    <xf numFmtId="49" fontId="7" fillId="0" borderId="109" xfId="1" applyNumberFormat="1" applyFont="1" applyBorder="1" applyAlignment="1" applyProtection="1">
      <alignment horizontal="center" vertical="center" textRotation="90"/>
    </xf>
    <xf numFmtId="49" fontId="7" fillId="0" borderId="105" xfId="1" applyNumberFormat="1" applyFont="1" applyBorder="1" applyAlignment="1" applyProtection="1">
      <alignment horizontal="center" vertical="center" textRotation="90"/>
    </xf>
    <xf numFmtId="0" fontId="7" fillId="0" borderId="109" xfId="1" applyFont="1" applyBorder="1" applyAlignment="1" applyProtection="1">
      <alignment horizontal="center" vertical="center" textRotation="90"/>
    </xf>
    <xf numFmtId="0" fontId="7" fillId="0" borderId="105" xfId="1" applyFont="1" applyBorder="1" applyAlignment="1" applyProtection="1">
      <alignment horizontal="center" vertical="center" textRotation="90"/>
    </xf>
    <xf numFmtId="0" fontId="7" fillId="0" borderId="107" xfId="1" applyFont="1" applyBorder="1" applyAlignment="1" applyProtection="1">
      <alignment horizontal="center" vertical="center" textRotation="90"/>
    </xf>
    <xf numFmtId="0" fontId="7" fillId="0" borderId="4" xfId="1" applyFont="1" applyBorder="1" applyAlignment="1" applyProtection="1">
      <alignment horizontal="center" vertical="center" textRotation="90"/>
    </xf>
    <xf numFmtId="0" fontId="7" fillId="0" borderId="201" xfId="1" applyFont="1" applyBorder="1" applyAlignment="1" applyProtection="1">
      <alignment horizontal="left" vertical="center" wrapText="1"/>
    </xf>
    <xf numFmtId="0" fontId="7" fillId="0" borderId="36" xfId="1" applyFont="1" applyBorder="1" applyAlignment="1" applyProtection="1">
      <alignment horizontal="left" vertical="center" wrapText="1"/>
    </xf>
    <xf numFmtId="0" fontId="7" fillId="0" borderId="106" xfId="1" applyFont="1" applyBorder="1" applyAlignment="1" applyProtection="1">
      <alignment horizontal="left" wrapText="1"/>
    </xf>
    <xf numFmtId="0" fontId="7" fillId="0" borderId="23" xfId="1" applyFont="1" applyBorder="1" applyAlignment="1" applyProtection="1">
      <alignment horizontal="left" wrapText="1"/>
    </xf>
    <xf numFmtId="0" fontId="7" fillId="0" borderId="106" xfId="1" applyFont="1" applyBorder="1" applyAlignment="1" applyProtection="1">
      <alignment horizontal="left"/>
    </xf>
    <xf numFmtId="0" fontId="7" fillId="0" borderId="40" xfId="1" applyFont="1" applyBorder="1" applyAlignment="1" applyProtection="1">
      <alignment horizontal="left"/>
    </xf>
    <xf numFmtId="0" fontId="27" fillId="0" borderId="184" xfId="0" applyFont="1" applyBorder="1" applyAlignment="1" applyProtection="1">
      <alignment horizontal="left" vertical="center"/>
    </xf>
    <xf numFmtId="0" fontId="27" fillId="0" borderId="40" xfId="0" applyFont="1" applyBorder="1" applyAlignment="1" applyProtection="1">
      <alignment horizontal="left" vertical="center"/>
    </xf>
    <xf numFmtId="0" fontId="27" fillId="0" borderId="23" xfId="0" applyFont="1" applyBorder="1" applyAlignment="1" applyProtection="1">
      <alignment horizontal="left" vertical="center"/>
    </xf>
    <xf numFmtId="0" fontId="32" fillId="9" borderId="175" xfId="0" applyFont="1" applyFill="1" applyBorder="1" applyAlignment="1" applyProtection="1">
      <alignment horizontal="right" vertical="center"/>
    </xf>
    <xf numFmtId="0" fontId="32" fillId="9" borderId="92" xfId="0" applyFont="1" applyFill="1" applyBorder="1" applyAlignment="1" applyProtection="1">
      <alignment horizontal="right" vertical="center"/>
    </xf>
    <xf numFmtId="0" fontId="32" fillId="9" borderId="187" xfId="0" applyFont="1" applyFill="1" applyBorder="1" applyAlignment="1" applyProtection="1">
      <alignment horizontal="right" vertical="center"/>
    </xf>
    <xf numFmtId="0" fontId="32" fillId="0" borderId="186" xfId="0" applyFont="1" applyFill="1" applyBorder="1" applyAlignment="1" applyProtection="1">
      <alignment horizontal="center" vertical="center"/>
    </xf>
    <xf numFmtId="0" fontId="32" fillId="0" borderId="118" xfId="0" applyFont="1" applyFill="1" applyBorder="1" applyAlignment="1" applyProtection="1">
      <alignment horizontal="center" vertical="center"/>
    </xf>
    <xf numFmtId="0" fontId="32" fillId="0" borderId="180" xfId="0" applyFont="1" applyFill="1" applyBorder="1" applyAlignment="1" applyProtection="1">
      <alignment horizontal="center" vertical="center"/>
    </xf>
    <xf numFmtId="49" fontId="4" fillId="0" borderId="168" xfId="1" applyNumberFormat="1" applyFont="1" applyBorder="1" applyAlignment="1" applyProtection="1">
      <alignment horizontal="center"/>
    </xf>
    <xf numFmtId="0" fontId="28" fillId="0" borderId="184" xfId="1" applyFont="1" applyBorder="1" applyAlignment="1" applyProtection="1">
      <alignment horizontal="left" vertical="center"/>
    </xf>
    <xf numFmtId="0" fontId="28" fillId="0" borderId="40" xfId="1" applyFont="1" applyBorder="1" applyAlignment="1" applyProtection="1">
      <alignment horizontal="left" vertical="center"/>
    </xf>
    <xf numFmtId="0" fontId="28" fillId="0" borderId="23" xfId="1" applyFont="1" applyBorder="1" applyAlignment="1" applyProtection="1">
      <alignment horizontal="left" vertical="center"/>
    </xf>
    <xf numFmtId="3" fontId="1" fillId="7" borderId="146" xfId="1" applyNumberFormat="1" applyFont="1" applyFill="1" applyBorder="1" applyAlignment="1" applyProtection="1">
      <alignment horizontal="center" wrapText="1"/>
    </xf>
    <xf numFmtId="3" fontId="1" fillId="7" borderId="147" xfId="1" applyNumberFormat="1" applyFont="1" applyFill="1" applyBorder="1" applyAlignment="1" applyProtection="1">
      <alignment horizontal="center" wrapText="1"/>
    </xf>
    <xf numFmtId="0" fontId="4" fillId="0" borderId="2" xfId="1" applyFont="1" applyBorder="1" applyAlignment="1" applyProtection="1">
      <alignment horizontal="center"/>
    </xf>
    <xf numFmtId="0" fontId="1" fillId="7" borderId="19" xfId="1" applyFont="1" applyFill="1" applyBorder="1" applyAlignment="1" applyProtection="1">
      <alignment horizontal="center"/>
    </xf>
    <xf numFmtId="0" fontId="1" fillId="7" borderId="17" xfId="1" applyFont="1" applyFill="1" applyBorder="1" applyAlignment="1" applyProtection="1">
      <alignment horizontal="center"/>
    </xf>
    <xf numFmtId="0" fontId="20" fillId="11" borderId="124" xfId="2" applyNumberFormat="1" applyFont="1" applyFill="1" applyBorder="1" applyAlignment="1" applyProtection="1">
      <alignment horizontal="center" vertical="center" textRotation="90" wrapText="1"/>
    </xf>
    <xf numFmtId="0" fontId="20" fillId="11" borderId="125" xfId="2" applyNumberFormat="1" applyFont="1" applyFill="1" applyBorder="1" applyAlignment="1" applyProtection="1">
      <alignment horizontal="center" vertical="center" textRotation="90" wrapText="1"/>
    </xf>
    <xf numFmtId="0" fontId="17" fillId="11" borderId="92" xfId="2" applyFont="1" applyFill="1" applyBorder="1" applyAlignment="1" applyProtection="1">
      <alignment vertical="center" wrapText="1"/>
    </xf>
    <xf numFmtId="0" fontId="17" fillId="11" borderId="126" xfId="2" applyFont="1" applyFill="1" applyBorder="1" applyAlignment="1" applyProtection="1">
      <alignment horizontal="left" vertical="top"/>
    </xf>
    <xf numFmtId="0" fontId="17" fillId="11" borderId="0" xfId="2" applyFont="1" applyFill="1" applyBorder="1" applyAlignment="1" applyProtection="1">
      <alignment horizontal="left" vertical="center"/>
    </xf>
    <xf numFmtId="0" fontId="17" fillId="11" borderId="0" xfId="2" applyFont="1" applyFill="1" applyBorder="1" applyAlignment="1" applyProtection="1">
      <alignment vertical="center"/>
    </xf>
    <xf numFmtId="0" fontId="17" fillId="11" borderId="0" xfId="2" applyFont="1" applyFill="1" applyBorder="1" applyAlignment="1" applyProtection="1">
      <alignment vertical="center" wrapText="1"/>
    </xf>
    <xf numFmtId="0" fontId="17" fillId="11" borderId="131" xfId="2" applyFont="1" applyFill="1" applyBorder="1" applyAlignment="1" applyProtection="1">
      <alignment horizontal="center" vertical="center"/>
    </xf>
    <xf numFmtId="0" fontId="1" fillId="11" borderId="129" xfId="2" applyFill="1" applyBorder="1" applyAlignment="1" applyProtection="1">
      <alignment horizontal="center" vertical="center"/>
    </xf>
    <xf numFmtId="0" fontId="17" fillId="11" borderId="130" xfId="2" applyFont="1" applyFill="1" applyBorder="1" applyAlignment="1" applyProtection="1">
      <alignment horizontal="center" vertical="center" wrapText="1"/>
    </xf>
    <xf numFmtId="0" fontId="17" fillId="11" borderId="131" xfId="2" applyFont="1" applyFill="1" applyBorder="1" applyAlignment="1" applyProtection="1">
      <alignment horizontal="center" vertical="center" wrapText="1"/>
    </xf>
    <xf numFmtId="0" fontId="20" fillId="11" borderId="124" xfId="2" applyFont="1" applyFill="1" applyBorder="1" applyAlignment="1" applyProtection="1">
      <alignment horizontal="center" vertical="center" textRotation="90"/>
    </xf>
    <xf numFmtId="0" fontId="17" fillId="11" borderId="125" xfId="2" applyFont="1" applyFill="1" applyBorder="1" applyAlignment="1" applyProtection="1">
      <alignment horizontal="center" vertical="center" textRotation="90"/>
    </xf>
    <xf numFmtId="0" fontId="17" fillId="11" borderId="94" xfId="2" applyFont="1" applyFill="1" applyBorder="1" applyAlignment="1" applyProtection="1">
      <alignment horizontal="center" vertical="center" textRotation="90"/>
    </xf>
    <xf numFmtId="0" fontId="17" fillId="11" borderId="118" xfId="2" applyFont="1" applyFill="1" applyBorder="1" applyAlignment="1" applyProtection="1">
      <alignment horizontal="left" vertical="center" wrapText="1"/>
    </xf>
    <xf numFmtId="0" fontId="17" fillId="11" borderId="42" xfId="2" applyFont="1" applyFill="1" applyBorder="1" applyAlignment="1" applyProtection="1">
      <alignment vertical="center" wrapText="1"/>
    </xf>
    <xf numFmtId="0" fontId="17" fillId="11" borderId="42" xfId="2" applyFont="1" applyFill="1" applyBorder="1" applyAlignment="1" applyProtection="1">
      <alignment vertical="center"/>
    </xf>
    <xf numFmtId="0" fontId="17" fillId="11" borderId="93" xfId="2" applyFont="1" applyFill="1" applyBorder="1" applyAlignment="1" applyProtection="1">
      <alignment vertical="center"/>
    </xf>
  </cellXfs>
  <cellStyles count="5">
    <cellStyle name="Link" xfId="4" builtinId="8"/>
    <cellStyle name="Prozent" xfId="3" builtinId="5"/>
    <cellStyle name="Standard" xfId="0" builtinId="0"/>
    <cellStyle name="Standard 2" xfId="2"/>
    <cellStyle name="Standard_NEU_Investitionskonzept" xfId="1"/>
  </cellStyles>
  <dxfs count="0"/>
  <tableStyles count="0" defaultTableStyle="TableStyleMedium2" defaultPivotStyle="PivotStyleLight16"/>
  <colors>
    <mruColors>
      <color rgb="FFFFFF9B"/>
      <color rgb="FFFFFFCC"/>
      <color rgb="FFFFFF99"/>
      <color rgb="FFCCFFCC"/>
      <color rgb="FF008000"/>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1</xdr:row>
      <xdr:rowOff>95250</xdr:rowOff>
    </xdr:from>
    <xdr:to>
      <xdr:col>7</xdr:col>
      <xdr:colOff>468249</xdr:colOff>
      <xdr:row>4</xdr:row>
      <xdr:rowOff>127190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2375" y="349250"/>
          <a:ext cx="4611624" cy="643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918210</xdr:colOff>
      <xdr:row>1</xdr:row>
      <xdr:rowOff>85725</xdr:rowOff>
    </xdr:from>
    <xdr:to>
      <xdr:col>7</xdr:col>
      <xdr:colOff>9368</xdr:colOff>
      <xdr:row>3</xdr:row>
      <xdr:rowOff>11702</xdr:rowOff>
    </xdr:to>
    <xdr:sp macro="" textlink="">
      <xdr:nvSpPr>
        <xdr:cNvPr id="2" name="Text Box 1"/>
        <xdr:cNvSpPr txBox="1">
          <a:spLocks noChangeArrowheads="1"/>
        </xdr:cNvSpPr>
      </xdr:nvSpPr>
      <xdr:spPr bwMode="auto">
        <a:xfrm>
          <a:off x="3920490" y="291465"/>
          <a:ext cx="813278" cy="14695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3010210</a:t>
          </a:r>
        </a:p>
      </xdr:txBody>
    </xdr:sp>
    <xdr:clientData/>
  </xdr:twoCellAnchor>
  <xdr:twoCellAnchor>
    <xdr:from>
      <xdr:col>4</xdr:col>
      <xdr:colOff>918210</xdr:colOff>
      <xdr:row>1</xdr:row>
      <xdr:rowOff>85725</xdr:rowOff>
    </xdr:from>
    <xdr:to>
      <xdr:col>7</xdr:col>
      <xdr:colOff>9368</xdr:colOff>
      <xdr:row>3</xdr:row>
      <xdr:rowOff>11702</xdr:rowOff>
    </xdr:to>
    <xdr:sp macro="" textlink="">
      <xdr:nvSpPr>
        <xdr:cNvPr id="3" name="Text Box 1"/>
        <xdr:cNvSpPr txBox="1">
          <a:spLocks noChangeArrowheads="1"/>
        </xdr:cNvSpPr>
      </xdr:nvSpPr>
      <xdr:spPr bwMode="auto">
        <a:xfrm>
          <a:off x="3920490" y="291465"/>
          <a:ext cx="813278" cy="14695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3010210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bt3\Ref38\Foerderung\EHP-Junglandwirte\0_Vorbereitung\3_Gesch&#228;ftsplan%20Teil%202-Finanzen_T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bt3\Ref38\Mitarbeiter\KRAWCZYK\Auftr&#228;ge\Vorbereitung%202021\Kopie%20von%20IK-Uberarbeitung-2018%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1"/>
      <sheetName val="I1 Obst-Gartenbau"/>
      <sheetName val="I2"/>
      <sheetName val="I3"/>
      <sheetName val="I3a"/>
      <sheetName val="Finanzmittel"/>
      <sheetName val="Darlehen"/>
      <sheetName val="Klassifzierung"/>
      <sheetName val="Tabelle1"/>
    </sheetNames>
    <sheetDataSet>
      <sheetData sheetId="0">
        <row r="45">
          <cell r="D45">
            <v>2021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0"/>
      <sheetName val="I 0 ver"/>
      <sheetName val="I1"/>
      <sheetName val="I2"/>
      <sheetName val="I3"/>
      <sheetName val="I3a"/>
      <sheetName val="I4"/>
      <sheetName val="I5"/>
      <sheetName val="I6"/>
      <sheetName val="kat_massn"/>
      <sheetName val="Kopie von IK-Uberarbeitung-2018"/>
    </sheetNames>
    <sheetDataSet>
      <sheetData sheetId="0">
        <row r="1">
          <cell r="B1">
            <v>2008</v>
          </cell>
        </row>
      </sheetData>
      <sheetData sheetId="1"/>
      <sheetData sheetId="2">
        <row r="239">
          <cell r="M239">
            <v>0</v>
          </cell>
        </row>
      </sheetData>
      <sheetData sheetId="3"/>
      <sheetData sheetId="4"/>
      <sheetData sheetId="5">
        <row r="61">
          <cell r="E61">
            <v>0</v>
          </cell>
          <cell r="F61">
            <v>0</v>
          </cell>
          <cell r="G61">
            <v>0</v>
          </cell>
          <cell r="H61">
            <v>0</v>
          </cell>
          <cell r="I61">
            <v>0</v>
          </cell>
        </row>
      </sheetData>
      <sheetData sheetId="6">
        <row r="42">
          <cell r="C42"/>
          <cell r="D42">
            <v>0</v>
          </cell>
        </row>
        <row r="43">
          <cell r="C43"/>
          <cell r="D43">
            <v>0</v>
          </cell>
        </row>
        <row r="44">
          <cell r="C44"/>
          <cell r="D44">
            <v>0</v>
          </cell>
        </row>
        <row r="45">
          <cell r="C45" t="str">
            <v>Gesellschafter Darlehen</v>
          </cell>
          <cell r="D45">
            <v>0</v>
          </cell>
        </row>
      </sheetData>
      <sheetData sheetId="7">
        <row r="35">
          <cell r="E35">
            <v>0</v>
          </cell>
        </row>
      </sheetData>
      <sheetData sheetId="8"/>
      <sheetData sheetId="9">
        <row r="3">
          <cell r="A3" t="str">
            <v>Güllelager Kapazität 6 bis 9 Monate</v>
          </cell>
        </row>
        <row r="4">
          <cell r="A4" t="str">
            <v>Festmistlager Kapazität 6 bis 9 Monate</v>
          </cell>
        </row>
        <row r="5">
          <cell r="A5" t="str">
            <v>Jauchegrube Kapazität 6 bis 9 Monate</v>
          </cell>
        </row>
        <row r="6">
          <cell r="A6" t="str">
            <v>Silosickersaftgrube Kapazität 6 bis 9 Monate</v>
          </cell>
        </row>
        <row r="7">
          <cell r="A7" t="str">
            <v>Kauf Technik Gülleausbringung</v>
          </cell>
        </row>
        <row r="8">
          <cell r="A8" t="str">
            <v>Kauf Technik Stallmistausbringung</v>
          </cell>
        </row>
        <row r="9">
          <cell r="A9" t="str">
            <v>Kauf Technik für Pflanzenbehandlung und Bodendesinfektion</v>
          </cell>
        </row>
        <row r="10">
          <cell r="A10" t="str">
            <v>Kauf luftunterstütze Pflanzenschutzspritzen</v>
          </cell>
        </row>
        <row r="11">
          <cell r="A11" t="str">
            <v>Kauf Schlauch- Tröpfchenberegnungsanlagen</v>
          </cell>
        </row>
        <row r="12">
          <cell r="A12" t="str">
            <v>Kauf Pflanzmaschinen</v>
          </cell>
        </row>
        <row r="13">
          <cell r="A13" t="str">
            <v>Kauf Reihendüngerstreuer</v>
          </cell>
        </row>
        <row r="14">
          <cell r="A14" t="str">
            <v>Kauf Erntetechnik für Gemüse, Heil-, Duft- und Gewürzpflanzen</v>
          </cell>
        </row>
        <row r="15">
          <cell r="A15" t="str">
            <v>Kauf Geräte zur verlustschonenden, nicht zellzerstörenden Aufbereitung und zerkl. v. Drogen</v>
          </cell>
        </row>
        <row r="16">
          <cell r="A16" t="str">
            <v>Kauf von Solartrockner</v>
          </cell>
        </row>
        <row r="17">
          <cell r="A17" t="str">
            <v>Kauf innovativer Spezialtechnik</v>
          </cell>
        </row>
        <row r="18">
          <cell r="A18" t="str">
            <v>energiesparendes Gewächshaus</v>
          </cell>
        </row>
        <row r="19">
          <cell r="A19" t="str">
            <v>geschlossene oder quasigeschl. Systeme</v>
          </cell>
        </row>
        <row r="20">
          <cell r="A20" t="str">
            <v>Regenwassersammelanlagen</v>
          </cell>
        </row>
        <row r="21">
          <cell r="A21" t="str">
            <v>sonstiges für den Gartenbau</v>
          </cell>
        </row>
        <row r="22">
          <cell r="A22" t="str">
            <v>Kauf Technik für Gartenbau Innentechnik</v>
          </cell>
        </row>
        <row r="23">
          <cell r="A23" t="str">
            <v>Kauf sonstige Technik Innenwirtschaft</v>
          </cell>
        </row>
        <row r="24">
          <cell r="A24" t="str">
            <v>Baumobstneuanpflanzung</v>
          </cell>
        </row>
        <row r="25">
          <cell r="A25" t="str">
            <v>Baumobstersatzpflanzung</v>
          </cell>
        </row>
        <row r="26">
          <cell r="A26" t="str">
            <v>Plantagen Energiepflanzen</v>
          </cell>
        </row>
        <row r="27">
          <cell r="A27" t="str">
            <v>Schutzeinrichtungen für Baumobstanlagen</v>
          </cell>
        </row>
        <row r="28">
          <cell r="A28" t="str">
            <v>Halle/Lagerstätte für pflanzliche Produkte</v>
          </cell>
        </row>
        <row r="29">
          <cell r="A29" t="str">
            <v>Trocknungsanlagen f. pflanzliche Produkte</v>
          </cell>
        </row>
        <row r="30">
          <cell r="A30" t="str">
            <v>Aufbereitungsanlagen für pflanzliche Produkte</v>
          </cell>
        </row>
        <row r="31">
          <cell r="A31" t="str">
            <v>Milchviehstall (Rinderhaltung)</v>
          </cell>
        </row>
        <row r="32">
          <cell r="A32" t="str">
            <v>Mutterkuhstall (Rinderhaltung)</v>
          </cell>
        </row>
        <row r="33">
          <cell r="A33" t="str">
            <v>Rindermaststall (Rinderhaltung)</v>
          </cell>
        </row>
        <row r="34">
          <cell r="A34" t="str">
            <v>Rinderzuchtstall (Rinderhaltung)</v>
          </cell>
        </row>
        <row r="35">
          <cell r="A35" t="str">
            <v>Kälberstall (Rinderhaltung)</v>
          </cell>
        </row>
        <row r="36">
          <cell r="A36" t="str">
            <v>Schweinezuchtstall (Schweinehaltung)</v>
          </cell>
        </row>
        <row r="37">
          <cell r="A37" t="str">
            <v>Schweinemaststall (Schweinehaltung)</v>
          </cell>
        </row>
        <row r="38">
          <cell r="A38" t="str">
            <v>Geflügelstall (umweltfreundlich)</v>
          </cell>
        </row>
        <row r="39">
          <cell r="A39" t="str">
            <v>Legehennenstall (Geflügelhaltung)</v>
          </cell>
        </row>
        <row r="40">
          <cell r="A40" t="str">
            <v>Mastgeflügelstall (Geflügelhaltung)</v>
          </cell>
        </row>
        <row r="41">
          <cell r="A41" t="str">
            <v>Pferdestall (sonstige Tierhaltung)</v>
          </cell>
        </row>
        <row r="42">
          <cell r="A42" t="str">
            <v>Schafstall (sonstige Tierhaltung)</v>
          </cell>
        </row>
        <row r="43">
          <cell r="A43" t="str">
            <v>Ziegenstall (sonstige Tierhaltung)</v>
          </cell>
        </row>
        <row r="44">
          <cell r="A44" t="str">
            <v>Kaninchenstall (sonstige Tierhaltung)</v>
          </cell>
        </row>
        <row r="45">
          <cell r="A45" t="str">
            <v>sonstige Ställe (sonstige Tierhaltung)</v>
          </cell>
        </row>
        <row r="46">
          <cell r="A46" t="str">
            <v>Güllelager Kapazität bis 6 Monate (Rinder)</v>
          </cell>
        </row>
        <row r="47">
          <cell r="A47" t="str">
            <v>Festmistlager Kapazität bis 6 Monate (Rinder)</v>
          </cell>
        </row>
        <row r="48">
          <cell r="A48" t="str">
            <v>Jauchegrube Kapazität bis 6 Monate (Rinder)</v>
          </cell>
        </row>
        <row r="49">
          <cell r="A49" t="str">
            <v>Silosickersaftgrube Kapazität bis 6 Monate (Rinder)</v>
          </cell>
        </row>
        <row r="50">
          <cell r="A50" t="str">
            <v>Güllelager Kapazität bis 6 Monate (Schweine)</v>
          </cell>
        </row>
        <row r="51">
          <cell r="A51" t="str">
            <v>Festmistlager Kapazität bis 6 Monate (Schweine)</v>
          </cell>
        </row>
        <row r="52">
          <cell r="A52" t="str">
            <v>Jauchegrube Kapazität bis 6 Monate (Schweine)</v>
          </cell>
        </row>
        <row r="53">
          <cell r="A53" t="str">
            <v>Silosickersaftgrube Kapazität bis 6 Monate (Schweine)</v>
          </cell>
        </row>
        <row r="54">
          <cell r="A54" t="str">
            <v>Güllelager Kapazität bis 6 Monate (Geflügel)</v>
          </cell>
        </row>
        <row r="55">
          <cell r="A55" t="str">
            <v>Festmistlager Kapazität bis 6 Monate (Geflügel)</v>
          </cell>
        </row>
        <row r="56">
          <cell r="A56" t="str">
            <v>Jauchegrube Kapazität bis 6 Monate (Geflügel)</v>
          </cell>
        </row>
        <row r="57">
          <cell r="A57" t="str">
            <v>Silosickersaftgrube Kapazität bis 6 Monate (Geflügel)</v>
          </cell>
        </row>
        <row r="58">
          <cell r="A58" t="str">
            <v>Güllelager Kapazität bis 6 Monate (sonstige)</v>
          </cell>
        </row>
        <row r="59">
          <cell r="A59" t="str">
            <v>Festmistlager Kapazität bis 6 Monate (sonstige)</v>
          </cell>
        </row>
        <row r="60">
          <cell r="A60" t="str">
            <v>Jauchegrube Kapazität bis 6 Monate (sonstige)</v>
          </cell>
        </row>
        <row r="61">
          <cell r="A61" t="str">
            <v>Silosickersaftgrube Kapazität bis 6 Monate (sonstige)</v>
          </cell>
        </row>
        <row r="62">
          <cell r="A62" t="str">
            <v>sonstige Halle/Lagerstätte (Rinder)</v>
          </cell>
        </row>
        <row r="63">
          <cell r="A63" t="str">
            <v>sonstige Halle/Lagerstätte (Schweine)</v>
          </cell>
        </row>
        <row r="64">
          <cell r="A64" t="str">
            <v>sonstige Halle/Lagerstätte (Geflügel)</v>
          </cell>
        </row>
        <row r="65">
          <cell r="A65" t="str">
            <v>sonstige Halle/Lagerstätte (sonstige)</v>
          </cell>
        </row>
        <row r="66">
          <cell r="A66" t="str">
            <v>Tiergehege (sonstige)</v>
          </cell>
        </row>
        <row r="67">
          <cell r="A67" t="str">
            <v>Kauf Technik für Stallgebäude (Rinder)</v>
          </cell>
        </row>
        <row r="68">
          <cell r="A68" t="str">
            <v>Kauf sonstige Technik Innenwirtschaft (Rinder)</v>
          </cell>
        </row>
        <row r="69">
          <cell r="A69" t="str">
            <v>Kauf Technik für Stallgebäude (Schweine)</v>
          </cell>
        </row>
        <row r="70">
          <cell r="A70" t="str">
            <v>Kauf sonstige Technik Innenwirtschaft (Schweine)</v>
          </cell>
        </row>
        <row r="71">
          <cell r="A71" t="str">
            <v>Kauf Technik für Stallgebäude (Geflügel)</v>
          </cell>
        </row>
        <row r="72">
          <cell r="A72" t="str">
            <v>Kauf sonstige Technik Innenwirtschaft (Geflügel)</v>
          </cell>
        </row>
        <row r="73">
          <cell r="A73" t="str">
            <v>Kauf Technik für Stallgebäude (sonstige)</v>
          </cell>
        </row>
        <row r="74">
          <cell r="A74" t="str">
            <v>Kauf sonstige Technik Innenwirtschaft (sonstige)</v>
          </cell>
        </row>
        <row r="75">
          <cell r="A75" t="str">
            <v>Erschließungskosten (nur bei Aussiedlungen)</v>
          </cell>
        </row>
        <row r="76">
          <cell r="A76" t="str">
            <v>Verarbeitung und Vermarktung innerhalb Anhang I EG Vertrag von pflanzlichen Produkten</v>
          </cell>
        </row>
        <row r="77">
          <cell r="A77" t="str">
            <v>Verarbeitung und Vermarktung innerhalb Anhang I EG Vertragvon tierischen Produkten</v>
          </cell>
        </row>
        <row r="78">
          <cell r="A78" t="str">
            <v>Verarbeitung und Vermarktung innerhalb Anhang I EG Vertrag sonstige</v>
          </cell>
        </row>
        <row r="79">
          <cell r="A79" t="str">
            <v>Regenerative Energien, Wärmerückgewinnungsanlage</v>
          </cell>
        </row>
        <row r="80">
          <cell r="A80" t="str">
            <v>Regenerative Energien, Solaranlage</v>
          </cell>
        </row>
        <row r="81">
          <cell r="A81" t="str">
            <v>Regenerative Energien, Biomasseanlage</v>
          </cell>
        </row>
        <row r="82">
          <cell r="A82" t="str">
            <v>Regenerative Energien, Biogasanlage</v>
          </cell>
        </row>
        <row r="83">
          <cell r="A83" t="str">
            <v>Regenerative Energien, Wärmepumpe</v>
          </cell>
        </row>
        <row r="84">
          <cell r="A84" t="str">
            <v>Regenerative Energien, Herstellung von Biokraftstoffen</v>
          </cell>
        </row>
        <row r="85">
          <cell r="A85" t="str">
            <v>Regenerative Energien, Modell- und Demonstrationsvorhaben</v>
          </cell>
        </row>
        <row r="86">
          <cell r="A86" t="str">
            <v>Wärmenutzung</v>
          </cell>
        </row>
        <row r="87">
          <cell r="A87" t="str">
            <v>Vermarktung und Verarbeitung außerhalb Anhang I</v>
          </cell>
        </row>
        <row r="88">
          <cell r="A88" t="str">
            <v>Diversifizierung, Stallanlagen</v>
          </cell>
        </row>
        <row r="89">
          <cell r="A89" t="str">
            <v>Diversifizierung, Bewegungshallen</v>
          </cell>
        </row>
        <row r="90">
          <cell r="A90" t="str">
            <v>Diversifizierung, sonstige bauliche Anlagen</v>
          </cell>
        </row>
        <row r="91">
          <cell r="A91" t="str">
            <v>Diversifizierung, Landschaftspflege</v>
          </cell>
        </row>
        <row r="92">
          <cell r="A92" t="str">
            <v>Diversifizierung, Lohnarbeit</v>
          </cell>
        </row>
        <row r="93">
          <cell r="A93" t="str">
            <v>Diversifizierung, sonstige Diversifizierung</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andwirtschaft.sachsen.de/kennzahlen-agrobench-15123.html" TargetMode="External"/><Relationship Id="rId1" Type="http://schemas.openxmlformats.org/officeDocument/2006/relationships/hyperlink" Target="https://www.bmel-statistik.de/fileadmin/daten/0113004-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abSelected="1" zoomScale="120" zoomScaleNormal="120" workbookViewId="0">
      <selection activeCell="D32" sqref="D32"/>
    </sheetView>
  </sheetViews>
  <sheetFormatPr baseColWidth="10" defaultColWidth="11.42578125" defaultRowHeight="12.75" x14ac:dyDescent="0.2"/>
  <cols>
    <col min="1" max="1" width="2.85546875" style="3" customWidth="1"/>
    <col min="2" max="2" width="19.5703125" style="3" customWidth="1"/>
    <col min="3" max="3" width="12.85546875" style="3" customWidth="1"/>
    <col min="4" max="4" width="29.28515625" style="3" customWidth="1"/>
    <col min="5" max="7" width="11.7109375" style="3" customWidth="1"/>
    <col min="8" max="8" width="10.7109375" style="3" customWidth="1"/>
    <col min="9" max="9" width="4.28515625" style="3" customWidth="1"/>
    <col min="10" max="10" width="27.5703125" style="383" bestFit="1" customWidth="1"/>
    <col min="11" max="255" width="11.42578125" style="3"/>
    <col min="256" max="256" width="1.7109375" style="3" customWidth="1"/>
    <col min="257" max="257" width="5.5703125" style="3" customWidth="1"/>
    <col min="258" max="258" width="19.5703125" style="3" customWidth="1"/>
    <col min="259" max="259" width="11.7109375" style="3" customWidth="1"/>
    <col min="260" max="260" width="29.28515625" style="3" customWidth="1"/>
    <col min="261" max="263" width="11.7109375" style="3" customWidth="1"/>
    <col min="264" max="264" width="10.7109375" style="3" customWidth="1"/>
    <col min="265" max="265" width="2.42578125" style="3" customWidth="1"/>
    <col min="266" max="266" width="24.140625" style="3" customWidth="1"/>
    <col min="267" max="511" width="11.42578125" style="3"/>
    <col min="512" max="512" width="1.7109375" style="3" customWidth="1"/>
    <col min="513" max="513" width="5.5703125" style="3" customWidth="1"/>
    <col min="514" max="514" width="19.5703125" style="3" customWidth="1"/>
    <col min="515" max="515" width="11.7109375" style="3" customWidth="1"/>
    <col min="516" max="516" width="29.28515625" style="3" customWidth="1"/>
    <col min="517" max="519" width="11.7109375" style="3" customWidth="1"/>
    <col min="520" max="520" width="10.7109375" style="3" customWidth="1"/>
    <col min="521" max="521" width="2.42578125" style="3" customWidth="1"/>
    <col min="522" max="522" width="24.140625" style="3" customWidth="1"/>
    <col min="523" max="767" width="11.42578125" style="3"/>
    <col min="768" max="768" width="1.7109375" style="3" customWidth="1"/>
    <col min="769" max="769" width="5.5703125" style="3" customWidth="1"/>
    <col min="770" max="770" width="19.5703125" style="3" customWidth="1"/>
    <col min="771" max="771" width="11.7109375" style="3" customWidth="1"/>
    <col min="772" max="772" width="29.28515625" style="3" customWidth="1"/>
    <col min="773" max="775" width="11.7109375" style="3" customWidth="1"/>
    <col min="776" max="776" width="10.7109375" style="3" customWidth="1"/>
    <col min="777" max="777" width="2.42578125" style="3" customWidth="1"/>
    <col min="778" max="778" width="24.140625" style="3" customWidth="1"/>
    <col min="779" max="1023" width="11.42578125" style="3"/>
    <col min="1024" max="1024" width="1.7109375" style="3" customWidth="1"/>
    <col min="1025" max="1025" width="5.5703125" style="3" customWidth="1"/>
    <col min="1026" max="1026" width="19.5703125" style="3" customWidth="1"/>
    <col min="1027" max="1027" width="11.7109375" style="3" customWidth="1"/>
    <col min="1028" max="1028" width="29.28515625" style="3" customWidth="1"/>
    <col min="1029" max="1031" width="11.7109375" style="3" customWidth="1"/>
    <col min="1032" max="1032" width="10.7109375" style="3" customWidth="1"/>
    <col min="1033" max="1033" width="2.42578125" style="3" customWidth="1"/>
    <col min="1034" max="1034" width="24.140625" style="3" customWidth="1"/>
    <col min="1035" max="1279" width="11.42578125" style="3"/>
    <col min="1280" max="1280" width="1.7109375" style="3" customWidth="1"/>
    <col min="1281" max="1281" width="5.5703125" style="3" customWidth="1"/>
    <col min="1282" max="1282" width="19.5703125" style="3" customWidth="1"/>
    <col min="1283" max="1283" width="11.7109375" style="3" customWidth="1"/>
    <col min="1284" max="1284" width="29.28515625" style="3" customWidth="1"/>
    <col min="1285" max="1287" width="11.7109375" style="3" customWidth="1"/>
    <col min="1288" max="1288" width="10.7109375" style="3" customWidth="1"/>
    <col min="1289" max="1289" width="2.42578125" style="3" customWidth="1"/>
    <col min="1290" max="1290" width="24.140625" style="3" customWidth="1"/>
    <col min="1291" max="1535" width="11.42578125" style="3"/>
    <col min="1536" max="1536" width="1.7109375" style="3" customWidth="1"/>
    <col min="1537" max="1537" width="5.5703125" style="3" customWidth="1"/>
    <col min="1538" max="1538" width="19.5703125" style="3" customWidth="1"/>
    <col min="1539" max="1539" width="11.7109375" style="3" customWidth="1"/>
    <col min="1540" max="1540" width="29.28515625" style="3" customWidth="1"/>
    <col min="1541" max="1543" width="11.7109375" style="3" customWidth="1"/>
    <col min="1544" max="1544" width="10.7109375" style="3" customWidth="1"/>
    <col min="1545" max="1545" width="2.42578125" style="3" customWidth="1"/>
    <col min="1546" max="1546" width="24.140625" style="3" customWidth="1"/>
    <col min="1547" max="1791" width="11.42578125" style="3"/>
    <col min="1792" max="1792" width="1.7109375" style="3" customWidth="1"/>
    <col min="1793" max="1793" width="5.5703125" style="3" customWidth="1"/>
    <col min="1794" max="1794" width="19.5703125" style="3" customWidth="1"/>
    <col min="1795" max="1795" width="11.7109375" style="3" customWidth="1"/>
    <col min="1796" max="1796" width="29.28515625" style="3" customWidth="1"/>
    <col min="1797" max="1799" width="11.7109375" style="3" customWidth="1"/>
    <col min="1800" max="1800" width="10.7109375" style="3" customWidth="1"/>
    <col min="1801" max="1801" width="2.42578125" style="3" customWidth="1"/>
    <col min="1802" max="1802" width="24.140625" style="3" customWidth="1"/>
    <col min="1803" max="2047" width="11.42578125" style="3"/>
    <col min="2048" max="2048" width="1.7109375" style="3" customWidth="1"/>
    <col min="2049" max="2049" width="5.5703125" style="3" customWidth="1"/>
    <col min="2050" max="2050" width="19.5703125" style="3" customWidth="1"/>
    <col min="2051" max="2051" width="11.7109375" style="3" customWidth="1"/>
    <col min="2052" max="2052" width="29.28515625" style="3" customWidth="1"/>
    <col min="2053" max="2055" width="11.7109375" style="3" customWidth="1"/>
    <col min="2056" max="2056" width="10.7109375" style="3" customWidth="1"/>
    <col min="2057" max="2057" width="2.42578125" style="3" customWidth="1"/>
    <col min="2058" max="2058" width="24.140625" style="3" customWidth="1"/>
    <col min="2059" max="2303" width="11.42578125" style="3"/>
    <col min="2304" max="2304" width="1.7109375" style="3" customWidth="1"/>
    <col min="2305" max="2305" width="5.5703125" style="3" customWidth="1"/>
    <col min="2306" max="2306" width="19.5703125" style="3" customWidth="1"/>
    <col min="2307" max="2307" width="11.7109375" style="3" customWidth="1"/>
    <col min="2308" max="2308" width="29.28515625" style="3" customWidth="1"/>
    <col min="2309" max="2311" width="11.7109375" style="3" customWidth="1"/>
    <col min="2312" max="2312" width="10.7109375" style="3" customWidth="1"/>
    <col min="2313" max="2313" width="2.42578125" style="3" customWidth="1"/>
    <col min="2314" max="2314" width="24.140625" style="3" customWidth="1"/>
    <col min="2315" max="2559" width="11.42578125" style="3"/>
    <col min="2560" max="2560" width="1.7109375" style="3" customWidth="1"/>
    <col min="2561" max="2561" width="5.5703125" style="3" customWidth="1"/>
    <col min="2562" max="2562" width="19.5703125" style="3" customWidth="1"/>
    <col min="2563" max="2563" width="11.7109375" style="3" customWidth="1"/>
    <col min="2564" max="2564" width="29.28515625" style="3" customWidth="1"/>
    <col min="2565" max="2567" width="11.7109375" style="3" customWidth="1"/>
    <col min="2568" max="2568" width="10.7109375" style="3" customWidth="1"/>
    <col min="2569" max="2569" width="2.42578125" style="3" customWidth="1"/>
    <col min="2570" max="2570" width="24.140625" style="3" customWidth="1"/>
    <col min="2571" max="2815" width="11.42578125" style="3"/>
    <col min="2816" max="2816" width="1.7109375" style="3" customWidth="1"/>
    <col min="2817" max="2817" width="5.5703125" style="3" customWidth="1"/>
    <col min="2818" max="2818" width="19.5703125" style="3" customWidth="1"/>
    <col min="2819" max="2819" width="11.7109375" style="3" customWidth="1"/>
    <col min="2820" max="2820" width="29.28515625" style="3" customWidth="1"/>
    <col min="2821" max="2823" width="11.7109375" style="3" customWidth="1"/>
    <col min="2824" max="2824" width="10.7109375" style="3" customWidth="1"/>
    <col min="2825" max="2825" width="2.42578125" style="3" customWidth="1"/>
    <col min="2826" max="2826" width="24.140625" style="3" customWidth="1"/>
    <col min="2827" max="3071" width="11.42578125" style="3"/>
    <col min="3072" max="3072" width="1.7109375" style="3" customWidth="1"/>
    <col min="3073" max="3073" width="5.5703125" style="3" customWidth="1"/>
    <col min="3074" max="3074" width="19.5703125" style="3" customWidth="1"/>
    <col min="3075" max="3075" width="11.7109375" style="3" customWidth="1"/>
    <col min="3076" max="3076" width="29.28515625" style="3" customWidth="1"/>
    <col min="3077" max="3079" width="11.7109375" style="3" customWidth="1"/>
    <col min="3080" max="3080" width="10.7109375" style="3" customWidth="1"/>
    <col min="3081" max="3081" width="2.42578125" style="3" customWidth="1"/>
    <col min="3082" max="3082" width="24.140625" style="3" customWidth="1"/>
    <col min="3083" max="3327" width="11.42578125" style="3"/>
    <col min="3328" max="3328" width="1.7109375" style="3" customWidth="1"/>
    <col min="3329" max="3329" width="5.5703125" style="3" customWidth="1"/>
    <col min="3330" max="3330" width="19.5703125" style="3" customWidth="1"/>
    <col min="3331" max="3331" width="11.7109375" style="3" customWidth="1"/>
    <col min="3332" max="3332" width="29.28515625" style="3" customWidth="1"/>
    <col min="3333" max="3335" width="11.7109375" style="3" customWidth="1"/>
    <col min="3336" max="3336" width="10.7109375" style="3" customWidth="1"/>
    <col min="3337" max="3337" width="2.42578125" style="3" customWidth="1"/>
    <col min="3338" max="3338" width="24.140625" style="3" customWidth="1"/>
    <col min="3339" max="3583" width="11.42578125" style="3"/>
    <col min="3584" max="3584" width="1.7109375" style="3" customWidth="1"/>
    <col min="3585" max="3585" width="5.5703125" style="3" customWidth="1"/>
    <col min="3586" max="3586" width="19.5703125" style="3" customWidth="1"/>
    <col min="3587" max="3587" width="11.7109375" style="3" customWidth="1"/>
    <col min="3588" max="3588" width="29.28515625" style="3" customWidth="1"/>
    <col min="3589" max="3591" width="11.7109375" style="3" customWidth="1"/>
    <col min="3592" max="3592" width="10.7109375" style="3" customWidth="1"/>
    <col min="3593" max="3593" width="2.42578125" style="3" customWidth="1"/>
    <col min="3594" max="3594" width="24.140625" style="3" customWidth="1"/>
    <col min="3595" max="3839" width="11.42578125" style="3"/>
    <col min="3840" max="3840" width="1.7109375" style="3" customWidth="1"/>
    <col min="3841" max="3841" width="5.5703125" style="3" customWidth="1"/>
    <col min="3842" max="3842" width="19.5703125" style="3" customWidth="1"/>
    <col min="3843" max="3843" width="11.7109375" style="3" customWidth="1"/>
    <col min="3844" max="3844" width="29.28515625" style="3" customWidth="1"/>
    <col min="3845" max="3847" width="11.7109375" style="3" customWidth="1"/>
    <col min="3848" max="3848" width="10.7109375" style="3" customWidth="1"/>
    <col min="3849" max="3849" width="2.42578125" style="3" customWidth="1"/>
    <col min="3850" max="3850" width="24.140625" style="3" customWidth="1"/>
    <col min="3851" max="4095" width="11.42578125" style="3"/>
    <col min="4096" max="4096" width="1.7109375" style="3" customWidth="1"/>
    <col min="4097" max="4097" width="5.5703125" style="3" customWidth="1"/>
    <col min="4098" max="4098" width="19.5703125" style="3" customWidth="1"/>
    <col min="4099" max="4099" width="11.7109375" style="3" customWidth="1"/>
    <col min="4100" max="4100" width="29.28515625" style="3" customWidth="1"/>
    <col min="4101" max="4103" width="11.7109375" style="3" customWidth="1"/>
    <col min="4104" max="4104" width="10.7109375" style="3" customWidth="1"/>
    <col min="4105" max="4105" width="2.42578125" style="3" customWidth="1"/>
    <col min="4106" max="4106" width="24.140625" style="3" customWidth="1"/>
    <col min="4107" max="4351" width="11.42578125" style="3"/>
    <col min="4352" max="4352" width="1.7109375" style="3" customWidth="1"/>
    <col min="4353" max="4353" width="5.5703125" style="3" customWidth="1"/>
    <col min="4354" max="4354" width="19.5703125" style="3" customWidth="1"/>
    <col min="4355" max="4355" width="11.7109375" style="3" customWidth="1"/>
    <col min="4356" max="4356" width="29.28515625" style="3" customWidth="1"/>
    <col min="4357" max="4359" width="11.7109375" style="3" customWidth="1"/>
    <col min="4360" max="4360" width="10.7109375" style="3" customWidth="1"/>
    <col min="4361" max="4361" width="2.42578125" style="3" customWidth="1"/>
    <col min="4362" max="4362" width="24.140625" style="3" customWidth="1"/>
    <col min="4363" max="4607" width="11.42578125" style="3"/>
    <col min="4608" max="4608" width="1.7109375" style="3" customWidth="1"/>
    <col min="4609" max="4609" width="5.5703125" style="3" customWidth="1"/>
    <col min="4610" max="4610" width="19.5703125" style="3" customWidth="1"/>
    <col min="4611" max="4611" width="11.7109375" style="3" customWidth="1"/>
    <col min="4612" max="4612" width="29.28515625" style="3" customWidth="1"/>
    <col min="4613" max="4615" width="11.7109375" style="3" customWidth="1"/>
    <col min="4616" max="4616" width="10.7109375" style="3" customWidth="1"/>
    <col min="4617" max="4617" width="2.42578125" style="3" customWidth="1"/>
    <col min="4618" max="4618" width="24.140625" style="3" customWidth="1"/>
    <col min="4619" max="4863" width="11.42578125" style="3"/>
    <col min="4864" max="4864" width="1.7109375" style="3" customWidth="1"/>
    <col min="4865" max="4865" width="5.5703125" style="3" customWidth="1"/>
    <col min="4866" max="4866" width="19.5703125" style="3" customWidth="1"/>
    <col min="4867" max="4867" width="11.7109375" style="3" customWidth="1"/>
    <col min="4868" max="4868" width="29.28515625" style="3" customWidth="1"/>
    <col min="4869" max="4871" width="11.7109375" style="3" customWidth="1"/>
    <col min="4872" max="4872" width="10.7109375" style="3" customWidth="1"/>
    <col min="4873" max="4873" width="2.42578125" style="3" customWidth="1"/>
    <col min="4874" max="4874" width="24.140625" style="3" customWidth="1"/>
    <col min="4875" max="5119" width="11.42578125" style="3"/>
    <col min="5120" max="5120" width="1.7109375" style="3" customWidth="1"/>
    <col min="5121" max="5121" width="5.5703125" style="3" customWidth="1"/>
    <col min="5122" max="5122" width="19.5703125" style="3" customWidth="1"/>
    <col min="5123" max="5123" width="11.7109375" style="3" customWidth="1"/>
    <col min="5124" max="5124" width="29.28515625" style="3" customWidth="1"/>
    <col min="5125" max="5127" width="11.7109375" style="3" customWidth="1"/>
    <col min="5128" max="5128" width="10.7109375" style="3" customWidth="1"/>
    <col min="5129" max="5129" width="2.42578125" style="3" customWidth="1"/>
    <col min="5130" max="5130" width="24.140625" style="3" customWidth="1"/>
    <col min="5131" max="5375" width="11.42578125" style="3"/>
    <col min="5376" max="5376" width="1.7109375" style="3" customWidth="1"/>
    <col min="5377" max="5377" width="5.5703125" style="3" customWidth="1"/>
    <col min="5378" max="5378" width="19.5703125" style="3" customWidth="1"/>
    <col min="5379" max="5379" width="11.7109375" style="3" customWidth="1"/>
    <col min="5380" max="5380" width="29.28515625" style="3" customWidth="1"/>
    <col min="5381" max="5383" width="11.7109375" style="3" customWidth="1"/>
    <col min="5384" max="5384" width="10.7109375" style="3" customWidth="1"/>
    <col min="5385" max="5385" width="2.42578125" style="3" customWidth="1"/>
    <col min="5386" max="5386" width="24.140625" style="3" customWidth="1"/>
    <col min="5387" max="5631" width="11.42578125" style="3"/>
    <col min="5632" max="5632" width="1.7109375" style="3" customWidth="1"/>
    <col min="5633" max="5633" width="5.5703125" style="3" customWidth="1"/>
    <col min="5634" max="5634" width="19.5703125" style="3" customWidth="1"/>
    <col min="5635" max="5635" width="11.7109375" style="3" customWidth="1"/>
    <col min="5636" max="5636" width="29.28515625" style="3" customWidth="1"/>
    <col min="5637" max="5639" width="11.7109375" style="3" customWidth="1"/>
    <col min="5640" max="5640" width="10.7109375" style="3" customWidth="1"/>
    <col min="5641" max="5641" width="2.42578125" style="3" customWidth="1"/>
    <col min="5642" max="5642" width="24.140625" style="3" customWidth="1"/>
    <col min="5643" max="5887" width="11.42578125" style="3"/>
    <col min="5888" max="5888" width="1.7109375" style="3" customWidth="1"/>
    <col min="5889" max="5889" width="5.5703125" style="3" customWidth="1"/>
    <col min="5890" max="5890" width="19.5703125" style="3" customWidth="1"/>
    <col min="5891" max="5891" width="11.7109375" style="3" customWidth="1"/>
    <col min="5892" max="5892" width="29.28515625" style="3" customWidth="1"/>
    <col min="5893" max="5895" width="11.7109375" style="3" customWidth="1"/>
    <col min="5896" max="5896" width="10.7109375" style="3" customWidth="1"/>
    <col min="5897" max="5897" width="2.42578125" style="3" customWidth="1"/>
    <col min="5898" max="5898" width="24.140625" style="3" customWidth="1"/>
    <col min="5899" max="6143" width="11.42578125" style="3"/>
    <col min="6144" max="6144" width="1.7109375" style="3" customWidth="1"/>
    <col min="6145" max="6145" width="5.5703125" style="3" customWidth="1"/>
    <col min="6146" max="6146" width="19.5703125" style="3" customWidth="1"/>
    <col min="6147" max="6147" width="11.7109375" style="3" customWidth="1"/>
    <col min="6148" max="6148" width="29.28515625" style="3" customWidth="1"/>
    <col min="6149" max="6151" width="11.7109375" style="3" customWidth="1"/>
    <col min="6152" max="6152" width="10.7109375" style="3" customWidth="1"/>
    <col min="6153" max="6153" width="2.42578125" style="3" customWidth="1"/>
    <col min="6154" max="6154" width="24.140625" style="3" customWidth="1"/>
    <col min="6155" max="6399" width="11.42578125" style="3"/>
    <col min="6400" max="6400" width="1.7109375" style="3" customWidth="1"/>
    <col min="6401" max="6401" width="5.5703125" style="3" customWidth="1"/>
    <col min="6402" max="6402" width="19.5703125" style="3" customWidth="1"/>
    <col min="6403" max="6403" width="11.7109375" style="3" customWidth="1"/>
    <col min="6404" max="6404" width="29.28515625" style="3" customWidth="1"/>
    <col min="6405" max="6407" width="11.7109375" style="3" customWidth="1"/>
    <col min="6408" max="6408" width="10.7109375" style="3" customWidth="1"/>
    <col min="6409" max="6409" width="2.42578125" style="3" customWidth="1"/>
    <col min="6410" max="6410" width="24.140625" style="3" customWidth="1"/>
    <col min="6411" max="6655" width="11.42578125" style="3"/>
    <col min="6656" max="6656" width="1.7109375" style="3" customWidth="1"/>
    <col min="6657" max="6657" width="5.5703125" style="3" customWidth="1"/>
    <col min="6658" max="6658" width="19.5703125" style="3" customWidth="1"/>
    <col min="6659" max="6659" width="11.7109375" style="3" customWidth="1"/>
    <col min="6660" max="6660" width="29.28515625" style="3" customWidth="1"/>
    <col min="6661" max="6663" width="11.7109375" style="3" customWidth="1"/>
    <col min="6664" max="6664" width="10.7109375" style="3" customWidth="1"/>
    <col min="6665" max="6665" width="2.42578125" style="3" customWidth="1"/>
    <col min="6666" max="6666" width="24.140625" style="3" customWidth="1"/>
    <col min="6667" max="6911" width="11.42578125" style="3"/>
    <col min="6912" max="6912" width="1.7109375" style="3" customWidth="1"/>
    <col min="6913" max="6913" width="5.5703125" style="3" customWidth="1"/>
    <col min="6914" max="6914" width="19.5703125" style="3" customWidth="1"/>
    <col min="6915" max="6915" width="11.7109375" style="3" customWidth="1"/>
    <col min="6916" max="6916" width="29.28515625" style="3" customWidth="1"/>
    <col min="6917" max="6919" width="11.7109375" style="3" customWidth="1"/>
    <col min="6920" max="6920" width="10.7109375" style="3" customWidth="1"/>
    <col min="6921" max="6921" width="2.42578125" style="3" customWidth="1"/>
    <col min="6922" max="6922" width="24.140625" style="3" customWidth="1"/>
    <col min="6923" max="7167" width="11.42578125" style="3"/>
    <col min="7168" max="7168" width="1.7109375" style="3" customWidth="1"/>
    <col min="7169" max="7169" width="5.5703125" style="3" customWidth="1"/>
    <col min="7170" max="7170" width="19.5703125" style="3" customWidth="1"/>
    <col min="7171" max="7171" width="11.7109375" style="3" customWidth="1"/>
    <col min="7172" max="7172" width="29.28515625" style="3" customWidth="1"/>
    <col min="7173" max="7175" width="11.7109375" style="3" customWidth="1"/>
    <col min="7176" max="7176" width="10.7109375" style="3" customWidth="1"/>
    <col min="7177" max="7177" width="2.42578125" style="3" customWidth="1"/>
    <col min="7178" max="7178" width="24.140625" style="3" customWidth="1"/>
    <col min="7179" max="7423" width="11.42578125" style="3"/>
    <col min="7424" max="7424" width="1.7109375" style="3" customWidth="1"/>
    <col min="7425" max="7425" width="5.5703125" style="3" customWidth="1"/>
    <col min="7426" max="7426" width="19.5703125" style="3" customWidth="1"/>
    <col min="7427" max="7427" width="11.7109375" style="3" customWidth="1"/>
    <col min="7428" max="7428" width="29.28515625" style="3" customWidth="1"/>
    <col min="7429" max="7431" width="11.7109375" style="3" customWidth="1"/>
    <col min="7432" max="7432" width="10.7109375" style="3" customWidth="1"/>
    <col min="7433" max="7433" width="2.42578125" style="3" customWidth="1"/>
    <col min="7434" max="7434" width="24.140625" style="3" customWidth="1"/>
    <col min="7435" max="7679" width="11.42578125" style="3"/>
    <col min="7680" max="7680" width="1.7109375" style="3" customWidth="1"/>
    <col min="7681" max="7681" width="5.5703125" style="3" customWidth="1"/>
    <col min="7682" max="7682" width="19.5703125" style="3" customWidth="1"/>
    <col min="7683" max="7683" width="11.7109375" style="3" customWidth="1"/>
    <col min="7684" max="7684" width="29.28515625" style="3" customWidth="1"/>
    <col min="7685" max="7687" width="11.7109375" style="3" customWidth="1"/>
    <col min="7688" max="7688" width="10.7109375" style="3" customWidth="1"/>
    <col min="7689" max="7689" width="2.42578125" style="3" customWidth="1"/>
    <col min="7690" max="7690" width="24.140625" style="3" customWidth="1"/>
    <col min="7691" max="7935" width="11.42578125" style="3"/>
    <col min="7936" max="7936" width="1.7109375" style="3" customWidth="1"/>
    <col min="7937" max="7937" width="5.5703125" style="3" customWidth="1"/>
    <col min="7938" max="7938" width="19.5703125" style="3" customWidth="1"/>
    <col min="7939" max="7939" width="11.7109375" style="3" customWidth="1"/>
    <col min="7940" max="7940" width="29.28515625" style="3" customWidth="1"/>
    <col min="7941" max="7943" width="11.7109375" style="3" customWidth="1"/>
    <col min="7944" max="7944" width="10.7109375" style="3" customWidth="1"/>
    <col min="7945" max="7945" width="2.42578125" style="3" customWidth="1"/>
    <col min="7946" max="7946" width="24.140625" style="3" customWidth="1"/>
    <col min="7947" max="8191" width="11.42578125" style="3"/>
    <col min="8192" max="8192" width="1.7109375" style="3" customWidth="1"/>
    <col min="8193" max="8193" width="5.5703125" style="3" customWidth="1"/>
    <col min="8194" max="8194" width="19.5703125" style="3" customWidth="1"/>
    <col min="8195" max="8195" width="11.7109375" style="3" customWidth="1"/>
    <col min="8196" max="8196" width="29.28515625" style="3" customWidth="1"/>
    <col min="8197" max="8199" width="11.7109375" style="3" customWidth="1"/>
    <col min="8200" max="8200" width="10.7109375" style="3" customWidth="1"/>
    <col min="8201" max="8201" width="2.42578125" style="3" customWidth="1"/>
    <col min="8202" max="8202" width="24.140625" style="3" customWidth="1"/>
    <col min="8203" max="8447" width="11.42578125" style="3"/>
    <col min="8448" max="8448" width="1.7109375" style="3" customWidth="1"/>
    <col min="8449" max="8449" width="5.5703125" style="3" customWidth="1"/>
    <col min="8450" max="8450" width="19.5703125" style="3" customWidth="1"/>
    <col min="8451" max="8451" width="11.7109375" style="3" customWidth="1"/>
    <col min="8452" max="8452" width="29.28515625" style="3" customWidth="1"/>
    <col min="8453" max="8455" width="11.7109375" style="3" customWidth="1"/>
    <col min="8456" max="8456" width="10.7109375" style="3" customWidth="1"/>
    <col min="8457" max="8457" width="2.42578125" style="3" customWidth="1"/>
    <col min="8458" max="8458" width="24.140625" style="3" customWidth="1"/>
    <col min="8459" max="8703" width="11.42578125" style="3"/>
    <col min="8704" max="8704" width="1.7109375" style="3" customWidth="1"/>
    <col min="8705" max="8705" width="5.5703125" style="3" customWidth="1"/>
    <col min="8706" max="8706" width="19.5703125" style="3" customWidth="1"/>
    <col min="8707" max="8707" width="11.7109375" style="3" customWidth="1"/>
    <col min="8708" max="8708" width="29.28515625" style="3" customWidth="1"/>
    <col min="8709" max="8711" width="11.7109375" style="3" customWidth="1"/>
    <col min="8712" max="8712" width="10.7109375" style="3" customWidth="1"/>
    <col min="8713" max="8713" width="2.42578125" style="3" customWidth="1"/>
    <col min="8714" max="8714" width="24.140625" style="3" customWidth="1"/>
    <col min="8715" max="8959" width="11.42578125" style="3"/>
    <col min="8960" max="8960" width="1.7109375" style="3" customWidth="1"/>
    <col min="8961" max="8961" width="5.5703125" style="3" customWidth="1"/>
    <col min="8962" max="8962" width="19.5703125" style="3" customWidth="1"/>
    <col min="8963" max="8963" width="11.7109375" style="3" customWidth="1"/>
    <col min="8964" max="8964" width="29.28515625" style="3" customWidth="1"/>
    <col min="8965" max="8967" width="11.7109375" style="3" customWidth="1"/>
    <col min="8968" max="8968" width="10.7109375" style="3" customWidth="1"/>
    <col min="8969" max="8969" width="2.42578125" style="3" customWidth="1"/>
    <col min="8970" max="8970" width="24.140625" style="3" customWidth="1"/>
    <col min="8971" max="9215" width="11.42578125" style="3"/>
    <col min="9216" max="9216" width="1.7109375" style="3" customWidth="1"/>
    <col min="9217" max="9217" width="5.5703125" style="3" customWidth="1"/>
    <col min="9218" max="9218" width="19.5703125" style="3" customWidth="1"/>
    <col min="9219" max="9219" width="11.7109375" style="3" customWidth="1"/>
    <col min="9220" max="9220" width="29.28515625" style="3" customWidth="1"/>
    <col min="9221" max="9223" width="11.7109375" style="3" customWidth="1"/>
    <col min="9224" max="9224" width="10.7109375" style="3" customWidth="1"/>
    <col min="9225" max="9225" width="2.42578125" style="3" customWidth="1"/>
    <col min="9226" max="9226" width="24.140625" style="3" customWidth="1"/>
    <col min="9227" max="9471" width="11.42578125" style="3"/>
    <col min="9472" max="9472" width="1.7109375" style="3" customWidth="1"/>
    <col min="9473" max="9473" width="5.5703125" style="3" customWidth="1"/>
    <col min="9474" max="9474" width="19.5703125" style="3" customWidth="1"/>
    <col min="9475" max="9475" width="11.7109375" style="3" customWidth="1"/>
    <col min="9476" max="9476" width="29.28515625" style="3" customWidth="1"/>
    <col min="9477" max="9479" width="11.7109375" style="3" customWidth="1"/>
    <col min="9480" max="9480" width="10.7109375" style="3" customWidth="1"/>
    <col min="9481" max="9481" width="2.42578125" style="3" customWidth="1"/>
    <col min="9482" max="9482" width="24.140625" style="3" customWidth="1"/>
    <col min="9483" max="9727" width="11.42578125" style="3"/>
    <col min="9728" max="9728" width="1.7109375" style="3" customWidth="1"/>
    <col min="9729" max="9729" width="5.5703125" style="3" customWidth="1"/>
    <col min="9730" max="9730" width="19.5703125" style="3" customWidth="1"/>
    <col min="9731" max="9731" width="11.7109375" style="3" customWidth="1"/>
    <col min="9732" max="9732" width="29.28515625" style="3" customWidth="1"/>
    <col min="9733" max="9735" width="11.7109375" style="3" customWidth="1"/>
    <col min="9736" max="9736" width="10.7109375" style="3" customWidth="1"/>
    <col min="9737" max="9737" width="2.42578125" style="3" customWidth="1"/>
    <col min="9738" max="9738" width="24.140625" style="3" customWidth="1"/>
    <col min="9739" max="9983" width="11.42578125" style="3"/>
    <col min="9984" max="9984" width="1.7109375" style="3" customWidth="1"/>
    <col min="9985" max="9985" width="5.5703125" style="3" customWidth="1"/>
    <col min="9986" max="9986" width="19.5703125" style="3" customWidth="1"/>
    <col min="9987" max="9987" width="11.7109375" style="3" customWidth="1"/>
    <col min="9988" max="9988" width="29.28515625" style="3" customWidth="1"/>
    <col min="9989" max="9991" width="11.7109375" style="3" customWidth="1"/>
    <col min="9992" max="9992" width="10.7109375" style="3" customWidth="1"/>
    <col min="9993" max="9993" width="2.42578125" style="3" customWidth="1"/>
    <col min="9994" max="9994" width="24.140625" style="3" customWidth="1"/>
    <col min="9995" max="10239" width="11.42578125" style="3"/>
    <col min="10240" max="10240" width="1.7109375" style="3" customWidth="1"/>
    <col min="10241" max="10241" width="5.5703125" style="3" customWidth="1"/>
    <col min="10242" max="10242" width="19.5703125" style="3" customWidth="1"/>
    <col min="10243" max="10243" width="11.7109375" style="3" customWidth="1"/>
    <col min="10244" max="10244" width="29.28515625" style="3" customWidth="1"/>
    <col min="10245" max="10247" width="11.7109375" style="3" customWidth="1"/>
    <col min="10248" max="10248" width="10.7109375" style="3" customWidth="1"/>
    <col min="10249" max="10249" width="2.42578125" style="3" customWidth="1"/>
    <col min="10250" max="10250" width="24.140625" style="3" customWidth="1"/>
    <col min="10251" max="10495" width="11.42578125" style="3"/>
    <col min="10496" max="10496" width="1.7109375" style="3" customWidth="1"/>
    <col min="10497" max="10497" width="5.5703125" style="3" customWidth="1"/>
    <col min="10498" max="10498" width="19.5703125" style="3" customWidth="1"/>
    <col min="10499" max="10499" width="11.7109375" style="3" customWidth="1"/>
    <col min="10500" max="10500" width="29.28515625" style="3" customWidth="1"/>
    <col min="10501" max="10503" width="11.7109375" style="3" customWidth="1"/>
    <col min="10504" max="10504" width="10.7109375" style="3" customWidth="1"/>
    <col min="10505" max="10505" width="2.42578125" style="3" customWidth="1"/>
    <col min="10506" max="10506" width="24.140625" style="3" customWidth="1"/>
    <col min="10507" max="10751" width="11.42578125" style="3"/>
    <col min="10752" max="10752" width="1.7109375" style="3" customWidth="1"/>
    <col min="10753" max="10753" width="5.5703125" style="3" customWidth="1"/>
    <col min="10754" max="10754" width="19.5703125" style="3" customWidth="1"/>
    <col min="10755" max="10755" width="11.7109375" style="3" customWidth="1"/>
    <col min="10756" max="10756" width="29.28515625" style="3" customWidth="1"/>
    <col min="10757" max="10759" width="11.7109375" style="3" customWidth="1"/>
    <col min="10760" max="10760" width="10.7109375" style="3" customWidth="1"/>
    <col min="10761" max="10761" width="2.42578125" style="3" customWidth="1"/>
    <col min="10762" max="10762" width="24.140625" style="3" customWidth="1"/>
    <col min="10763" max="11007" width="11.42578125" style="3"/>
    <col min="11008" max="11008" width="1.7109375" style="3" customWidth="1"/>
    <col min="11009" max="11009" width="5.5703125" style="3" customWidth="1"/>
    <col min="11010" max="11010" width="19.5703125" style="3" customWidth="1"/>
    <col min="11011" max="11011" width="11.7109375" style="3" customWidth="1"/>
    <col min="11012" max="11012" width="29.28515625" style="3" customWidth="1"/>
    <col min="11013" max="11015" width="11.7109375" style="3" customWidth="1"/>
    <col min="11016" max="11016" width="10.7109375" style="3" customWidth="1"/>
    <col min="11017" max="11017" width="2.42578125" style="3" customWidth="1"/>
    <col min="11018" max="11018" width="24.140625" style="3" customWidth="1"/>
    <col min="11019" max="11263" width="11.42578125" style="3"/>
    <col min="11264" max="11264" width="1.7109375" style="3" customWidth="1"/>
    <col min="11265" max="11265" width="5.5703125" style="3" customWidth="1"/>
    <col min="11266" max="11266" width="19.5703125" style="3" customWidth="1"/>
    <col min="11267" max="11267" width="11.7109375" style="3" customWidth="1"/>
    <col min="11268" max="11268" width="29.28515625" style="3" customWidth="1"/>
    <col min="11269" max="11271" width="11.7109375" style="3" customWidth="1"/>
    <col min="11272" max="11272" width="10.7109375" style="3" customWidth="1"/>
    <col min="11273" max="11273" width="2.42578125" style="3" customWidth="1"/>
    <col min="11274" max="11274" width="24.140625" style="3" customWidth="1"/>
    <col min="11275" max="11519" width="11.42578125" style="3"/>
    <col min="11520" max="11520" width="1.7109375" style="3" customWidth="1"/>
    <col min="11521" max="11521" width="5.5703125" style="3" customWidth="1"/>
    <col min="11522" max="11522" width="19.5703125" style="3" customWidth="1"/>
    <col min="11523" max="11523" width="11.7109375" style="3" customWidth="1"/>
    <col min="11524" max="11524" width="29.28515625" style="3" customWidth="1"/>
    <col min="11525" max="11527" width="11.7109375" style="3" customWidth="1"/>
    <col min="11528" max="11528" width="10.7109375" style="3" customWidth="1"/>
    <col min="11529" max="11529" width="2.42578125" style="3" customWidth="1"/>
    <col min="11530" max="11530" width="24.140625" style="3" customWidth="1"/>
    <col min="11531" max="11775" width="11.42578125" style="3"/>
    <col min="11776" max="11776" width="1.7109375" style="3" customWidth="1"/>
    <col min="11777" max="11777" width="5.5703125" style="3" customWidth="1"/>
    <col min="11778" max="11778" width="19.5703125" style="3" customWidth="1"/>
    <col min="11779" max="11779" width="11.7109375" style="3" customWidth="1"/>
    <col min="11780" max="11780" width="29.28515625" style="3" customWidth="1"/>
    <col min="11781" max="11783" width="11.7109375" style="3" customWidth="1"/>
    <col min="11784" max="11784" width="10.7109375" style="3" customWidth="1"/>
    <col min="11785" max="11785" width="2.42578125" style="3" customWidth="1"/>
    <col min="11786" max="11786" width="24.140625" style="3" customWidth="1"/>
    <col min="11787" max="12031" width="11.42578125" style="3"/>
    <col min="12032" max="12032" width="1.7109375" style="3" customWidth="1"/>
    <col min="12033" max="12033" width="5.5703125" style="3" customWidth="1"/>
    <col min="12034" max="12034" width="19.5703125" style="3" customWidth="1"/>
    <col min="12035" max="12035" width="11.7109375" style="3" customWidth="1"/>
    <col min="12036" max="12036" width="29.28515625" style="3" customWidth="1"/>
    <col min="12037" max="12039" width="11.7109375" style="3" customWidth="1"/>
    <col min="12040" max="12040" width="10.7109375" style="3" customWidth="1"/>
    <col min="12041" max="12041" width="2.42578125" style="3" customWidth="1"/>
    <col min="12042" max="12042" width="24.140625" style="3" customWidth="1"/>
    <col min="12043" max="12287" width="11.42578125" style="3"/>
    <col min="12288" max="12288" width="1.7109375" style="3" customWidth="1"/>
    <col min="12289" max="12289" width="5.5703125" style="3" customWidth="1"/>
    <col min="12290" max="12290" width="19.5703125" style="3" customWidth="1"/>
    <col min="12291" max="12291" width="11.7109375" style="3" customWidth="1"/>
    <col min="12292" max="12292" width="29.28515625" style="3" customWidth="1"/>
    <col min="12293" max="12295" width="11.7109375" style="3" customWidth="1"/>
    <col min="12296" max="12296" width="10.7109375" style="3" customWidth="1"/>
    <col min="12297" max="12297" width="2.42578125" style="3" customWidth="1"/>
    <col min="12298" max="12298" width="24.140625" style="3" customWidth="1"/>
    <col min="12299" max="12543" width="11.42578125" style="3"/>
    <col min="12544" max="12544" width="1.7109375" style="3" customWidth="1"/>
    <col min="12545" max="12545" width="5.5703125" style="3" customWidth="1"/>
    <col min="12546" max="12546" width="19.5703125" style="3" customWidth="1"/>
    <col min="12547" max="12547" width="11.7109375" style="3" customWidth="1"/>
    <col min="12548" max="12548" width="29.28515625" style="3" customWidth="1"/>
    <col min="12549" max="12551" width="11.7109375" style="3" customWidth="1"/>
    <col min="12552" max="12552" width="10.7109375" style="3" customWidth="1"/>
    <col min="12553" max="12553" width="2.42578125" style="3" customWidth="1"/>
    <col min="12554" max="12554" width="24.140625" style="3" customWidth="1"/>
    <col min="12555" max="12799" width="11.42578125" style="3"/>
    <col min="12800" max="12800" width="1.7109375" style="3" customWidth="1"/>
    <col min="12801" max="12801" width="5.5703125" style="3" customWidth="1"/>
    <col min="12802" max="12802" width="19.5703125" style="3" customWidth="1"/>
    <col min="12803" max="12803" width="11.7109375" style="3" customWidth="1"/>
    <col min="12804" max="12804" width="29.28515625" style="3" customWidth="1"/>
    <col min="12805" max="12807" width="11.7109375" style="3" customWidth="1"/>
    <col min="12808" max="12808" width="10.7109375" style="3" customWidth="1"/>
    <col min="12809" max="12809" width="2.42578125" style="3" customWidth="1"/>
    <col min="12810" max="12810" width="24.140625" style="3" customWidth="1"/>
    <col min="12811" max="13055" width="11.42578125" style="3"/>
    <col min="13056" max="13056" width="1.7109375" style="3" customWidth="1"/>
    <col min="13057" max="13057" width="5.5703125" style="3" customWidth="1"/>
    <col min="13058" max="13058" width="19.5703125" style="3" customWidth="1"/>
    <col min="13059" max="13059" width="11.7109375" style="3" customWidth="1"/>
    <col min="13060" max="13060" width="29.28515625" style="3" customWidth="1"/>
    <col min="13061" max="13063" width="11.7109375" style="3" customWidth="1"/>
    <col min="13064" max="13064" width="10.7109375" style="3" customWidth="1"/>
    <col min="13065" max="13065" width="2.42578125" style="3" customWidth="1"/>
    <col min="13066" max="13066" width="24.140625" style="3" customWidth="1"/>
    <col min="13067" max="13311" width="11.42578125" style="3"/>
    <col min="13312" max="13312" width="1.7109375" style="3" customWidth="1"/>
    <col min="13313" max="13313" width="5.5703125" style="3" customWidth="1"/>
    <col min="13314" max="13314" width="19.5703125" style="3" customWidth="1"/>
    <col min="13315" max="13315" width="11.7109375" style="3" customWidth="1"/>
    <col min="13316" max="13316" width="29.28515625" style="3" customWidth="1"/>
    <col min="13317" max="13319" width="11.7109375" style="3" customWidth="1"/>
    <col min="13320" max="13320" width="10.7109375" style="3" customWidth="1"/>
    <col min="13321" max="13321" width="2.42578125" style="3" customWidth="1"/>
    <col min="13322" max="13322" width="24.140625" style="3" customWidth="1"/>
    <col min="13323" max="13567" width="11.42578125" style="3"/>
    <col min="13568" max="13568" width="1.7109375" style="3" customWidth="1"/>
    <col min="13569" max="13569" width="5.5703125" style="3" customWidth="1"/>
    <col min="13570" max="13570" width="19.5703125" style="3" customWidth="1"/>
    <col min="13571" max="13571" width="11.7109375" style="3" customWidth="1"/>
    <col min="13572" max="13572" width="29.28515625" style="3" customWidth="1"/>
    <col min="13573" max="13575" width="11.7109375" style="3" customWidth="1"/>
    <col min="13576" max="13576" width="10.7109375" style="3" customWidth="1"/>
    <col min="13577" max="13577" width="2.42578125" style="3" customWidth="1"/>
    <col min="13578" max="13578" width="24.140625" style="3" customWidth="1"/>
    <col min="13579" max="13823" width="11.42578125" style="3"/>
    <col min="13824" max="13824" width="1.7109375" style="3" customWidth="1"/>
    <col min="13825" max="13825" width="5.5703125" style="3" customWidth="1"/>
    <col min="13826" max="13826" width="19.5703125" style="3" customWidth="1"/>
    <col min="13827" max="13827" width="11.7109375" style="3" customWidth="1"/>
    <col min="13828" max="13828" width="29.28515625" style="3" customWidth="1"/>
    <col min="13829" max="13831" width="11.7109375" style="3" customWidth="1"/>
    <col min="13832" max="13832" width="10.7109375" style="3" customWidth="1"/>
    <col min="13833" max="13833" width="2.42578125" style="3" customWidth="1"/>
    <col min="13834" max="13834" width="24.140625" style="3" customWidth="1"/>
    <col min="13835" max="14079" width="11.42578125" style="3"/>
    <col min="14080" max="14080" width="1.7109375" style="3" customWidth="1"/>
    <col min="14081" max="14081" width="5.5703125" style="3" customWidth="1"/>
    <col min="14082" max="14082" width="19.5703125" style="3" customWidth="1"/>
    <col min="14083" max="14083" width="11.7109375" style="3" customWidth="1"/>
    <col min="14084" max="14084" width="29.28515625" style="3" customWidth="1"/>
    <col min="14085" max="14087" width="11.7109375" style="3" customWidth="1"/>
    <col min="14088" max="14088" width="10.7109375" style="3" customWidth="1"/>
    <col min="14089" max="14089" width="2.42578125" style="3" customWidth="1"/>
    <col min="14090" max="14090" width="24.140625" style="3" customWidth="1"/>
    <col min="14091" max="14335" width="11.42578125" style="3"/>
    <col min="14336" max="14336" width="1.7109375" style="3" customWidth="1"/>
    <col min="14337" max="14337" width="5.5703125" style="3" customWidth="1"/>
    <col min="14338" max="14338" width="19.5703125" style="3" customWidth="1"/>
    <col min="14339" max="14339" width="11.7109375" style="3" customWidth="1"/>
    <col min="14340" max="14340" width="29.28515625" style="3" customWidth="1"/>
    <col min="14341" max="14343" width="11.7109375" style="3" customWidth="1"/>
    <col min="14344" max="14344" width="10.7109375" style="3" customWidth="1"/>
    <col min="14345" max="14345" width="2.42578125" style="3" customWidth="1"/>
    <col min="14346" max="14346" width="24.140625" style="3" customWidth="1"/>
    <col min="14347" max="14591" width="11.42578125" style="3"/>
    <col min="14592" max="14592" width="1.7109375" style="3" customWidth="1"/>
    <col min="14593" max="14593" width="5.5703125" style="3" customWidth="1"/>
    <col min="14594" max="14594" width="19.5703125" style="3" customWidth="1"/>
    <col min="14595" max="14595" width="11.7109375" style="3" customWidth="1"/>
    <col min="14596" max="14596" width="29.28515625" style="3" customWidth="1"/>
    <col min="14597" max="14599" width="11.7109375" style="3" customWidth="1"/>
    <col min="14600" max="14600" width="10.7109375" style="3" customWidth="1"/>
    <col min="14601" max="14601" width="2.42578125" style="3" customWidth="1"/>
    <col min="14602" max="14602" width="24.140625" style="3" customWidth="1"/>
    <col min="14603" max="14847" width="11.42578125" style="3"/>
    <col min="14848" max="14848" width="1.7109375" style="3" customWidth="1"/>
    <col min="14849" max="14849" width="5.5703125" style="3" customWidth="1"/>
    <col min="14850" max="14850" width="19.5703125" style="3" customWidth="1"/>
    <col min="14851" max="14851" width="11.7109375" style="3" customWidth="1"/>
    <col min="14852" max="14852" width="29.28515625" style="3" customWidth="1"/>
    <col min="14853" max="14855" width="11.7109375" style="3" customWidth="1"/>
    <col min="14856" max="14856" width="10.7109375" style="3" customWidth="1"/>
    <col min="14857" max="14857" width="2.42578125" style="3" customWidth="1"/>
    <col min="14858" max="14858" width="24.140625" style="3" customWidth="1"/>
    <col min="14859" max="15103" width="11.42578125" style="3"/>
    <col min="15104" max="15104" width="1.7109375" style="3" customWidth="1"/>
    <col min="15105" max="15105" width="5.5703125" style="3" customWidth="1"/>
    <col min="15106" max="15106" width="19.5703125" style="3" customWidth="1"/>
    <col min="15107" max="15107" width="11.7109375" style="3" customWidth="1"/>
    <col min="15108" max="15108" width="29.28515625" style="3" customWidth="1"/>
    <col min="15109" max="15111" width="11.7109375" style="3" customWidth="1"/>
    <col min="15112" max="15112" width="10.7109375" style="3" customWidth="1"/>
    <col min="15113" max="15113" width="2.42578125" style="3" customWidth="1"/>
    <col min="15114" max="15114" width="24.140625" style="3" customWidth="1"/>
    <col min="15115" max="15359" width="11.42578125" style="3"/>
    <col min="15360" max="15360" width="1.7109375" style="3" customWidth="1"/>
    <col min="15361" max="15361" width="5.5703125" style="3" customWidth="1"/>
    <col min="15362" max="15362" width="19.5703125" style="3" customWidth="1"/>
    <col min="15363" max="15363" width="11.7109375" style="3" customWidth="1"/>
    <col min="15364" max="15364" width="29.28515625" style="3" customWidth="1"/>
    <col min="15365" max="15367" width="11.7109375" style="3" customWidth="1"/>
    <col min="15368" max="15368" width="10.7109375" style="3" customWidth="1"/>
    <col min="15369" max="15369" width="2.42578125" style="3" customWidth="1"/>
    <col min="15370" max="15370" width="24.140625" style="3" customWidth="1"/>
    <col min="15371" max="15615" width="11.42578125" style="3"/>
    <col min="15616" max="15616" width="1.7109375" style="3" customWidth="1"/>
    <col min="15617" max="15617" width="5.5703125" style="3" customWidth="1"/>
    <col min="15618" max="15618" width="19.5703125" style="3" customWidth="1"/>
    <col min="15619" max="15619" width="11.7109375" style="3" customWidth="1"/>
    <col min="15620" max="15620" width="29.28515625" style="3" customWidth="1"/>
    <col min="15621" max="15623" width="11.7109375" style="3" customWidth="1"/>
    <col min="15624" max="15624" width="10.7109375" style="3" customWidth="1"/>
    <col min="15625" max="15625" width="2.42578125" style="3" customWidth="1"/>
    <col min="15626" max="15626" width="24.140625" style="3" customWidth="1"/>
    <col min="15627" max="15871" width="11.42578125" style="3"/>
    <col min="15872" max="15872" width="1.7109375" style="3" customWidth="1"/>
    <col min="15873" max="15873" width="5.5703125" style="3" customWidth="1"/>
    <col min="15874" max="15874" width="19.5703125" style="3" customWidth="1"/>
    <col min="15875" max="15875" width="11.7109375" style="3" customWidth="1"/>
    <col min="15876" max="15876" width="29.28515625" style="3" customWidth="1"/>
    <col min="15877" max="15879" width="11.7109375" style="3" customWidth="1"/>
    <col min="15880" max="15880" width="10.7109375" style="3" customWidth="1"/>
    <col min="15881" max="15881" width="2.42578125" style="3" customWidth="1"/>
    <col min="15882" max="15882" width="24.140625" style="3" customWidth="1"/>
    <col min="15883" max="16127" width="11.42578125" style="3"/>
    <col min="16128" max="16128" width="1.7109375" style="3" customWidth="1"/>
    <col min="16129" max="16129" width="5.5703125" style="3" customWidth="1"/>
    <col min="16130" max="16130" width="19.5703125" style="3" customWidth="1"/>
    <col min="16131" max="16131" width="11.7109375" style="3" customWidth="1"/>
    <col min="16132" max="16132" width="29.28515625" style="3" customWidth="1"/>
    <col min="16133" max="16135" width="11.7109375" style="3" customWidth="1"/>
    <col min="16136" max="16136" width="10.7109375" style="3" customWidth="1"/>
    <col min="16137" max="16137" width="2.42578125" style="3" customWidth="1"/>
    <col min="16138" max="16138" width="24.140625" style="3" customWidth="1"/>
    <col min="16139" max="16384" width="11.42578125" style="3"/>
  </cols>
  <sheetData>
    <row r="1" spans="1:11" ht="20.25" x14ac:dyDescent="0.3">
      <c r="A1" s="332"/>
      <c r="B1" s="1"/>
      <c r="C1" s="1"/>
      <c r="D1" s="1"/>
      <c r="E1" s="1"/>
      <c r="F1" s="1"/>
      <c r="G1" s="1"/>
      <c r="H1" s="1"/>
      <c r="I1" s="2"/>
      <c r="J1" s="399"/>
    </row>
    <row r="2" spans="1:11" ht="20.25" x14ac:dyDescent="0.3">
      <c r="A2" s="333"/>
      <c r="B2" s="4"/>
      <c r="C2" s="4"/>
      <c r="D2" s="4"/>
      <c r="E2" s="4"/>
      <c r="F2" s="4"/>
      <c r="G2" s="4"/>
      <c r="H2" s="4"/>
      <c r="I2" s="5"/>
      <c r="J2" s="399"/>
    </row>
    <row r="3" spans="1:11" ht="12.75" customHeight="1" x14ac:dyDescent="0.3">
      <c r="A3" s="333"/>
      <c r="B3" s="4"/>
      <c r="C3" s="4"/>
      <c r="D3" s="792"/>
      <c r="E3" s="792"/>
      <c r="F3" s="792"/>
      <c r="G3" s="792"/>
      <c r="H3" s="792"/>
      <c r="I3" s="5"/>
      <c r="J3" s="399"/>
    </row>
    <row r="4" spans="1:11" ht="15.75" customHeight="1" x14ac:dyDescent="0.3">
      <c r="A4" s="279"/>
      <c r="B4" s="4"/>
      <c r="C4" s="4"/>
      <c r="D4" s="792"/>
      <c r="E4" s="792"/>
      <c r="F4" s="792"/>
      <c r="G4" s="792"/>
      <c r="H4" s="792"/>
      <c r="I4" s="5"/>
      <c r="J4" s="399"/>
    </row>
    <row r="5" spans="1:11" ht="15.75" customHeight="1" x14ac:dyDescent="0.3">
      <c r="A5" s="279"/>
      <c r="B5" s="4"/>
      <c r="C5" s="4"/>
      <c r="D5" s="4"/>
      <c r="E5" s="4"/>
      <c r="F5" s="4"/>
      <c r="G5" s="4"/>
      <c r="H5" s="4"/>
      <c r="I5" s="5"/>
      <c r="J5" s="399"/>
    </row>
    <row r="6" spans="1:11" ht="15.75" customHeight="1" x14ac:dyDescent="0.3">
      <c r="A6" s="279"/>
      <c r="B6" s="4"/>
      <c r="C6" s="4"/>
      <c r="D6" s="4"/>
      <c r="E6" s="4"/>
      <c r="F6" s="4"/>
      <c r="G6" s="4"/>
      <c r="H6" s="4"/>
      <c r="I6" s="5"/>
      <c r="J6" s="399"/>
    </row>
    <row r="7" spans="1:11" ht="16.5" customHeight="1" x14ac:dyDescent="0.3">
      <c r="A7" s="279"/>
      <c r="B7" s="6"/>
      <c r="C7" s="6"/>
      <c r="D7" s="6"/>
      <c r="E7" s="6"/>
      <c r="F7" s="6"/>
      <c r="G7" s="6"/>
      <c r="H7" s="6"/>
      <c r="I7" s="7"/>
      <c r="J7" s="399"/>
    </row>
    <row r="8" spans="1:11" ht="15" customHeight="1" x14ac:dyDescent="0.3">
      <c r="A8" s="279"/>
      <c r="B8" s="4"/>
      <c r="C8" s="4"/>
      <c r="D8" s="209"/>
      <c r="E8" s="209"/>
      <c r="F8" s="209"/>
      <c r="G8" s="209"/>
      <c r="H8" s="209"/>
      <c r="I8" s="8"/>
      <c r="J8" s="399"/>
    </row>
    <row r="9" spans="1:11" ht="51" customHeight="1" x14ac:dyDescent="0.25">
      <c r="A9" s="279"/>
      <c r="B9" s="4"/>
      <c r="C9" s="4"/>
      <c r="D9" s="394"/>
      <c r="E9" s="796" t="s">
        <v>417</v>
      </c>
      <c r="F9" s="796"/>
      <c r="G9" s="796"/>
      <c r="H9" s="716"/>
      <c r="I9" s="7"/>
      <c r="J9" s="716"/>
      <c r="K9" s="716"/>
    </row>
    <row r="10" spans="1:11" ht="9" customHeight="1" x14ac:dyDescent="0.3">
      <c r="A10" s="279"/>
      <c r="B10" s="4"/>
      <c r="C10" s="4"/>
      <c r="D10" s="209"/>
      <c r="E10" s="209"/>
      <c r="F10" s="209"/>
      <c r="G10" s="209"/>
      <c r="H10" s="209"/>
      <c r="I10" s="7"/>
      <c r="J10" s="399"/>
    </row>
    <row r="11" spans="1:11" ht="46.5" customHeight="1" x14ac:dyDescent="0.3">
      <c r="A11" s="279"/>
      <c r="B11" s="4"/>
      <c r="C11" s="4"/>
      <c r="D11" s="4"/>
      <c r="E11" s="797" t="s">
        <v>418</v>
      </c>
      <c r="F11" s="797"/>
      <c r="G11" s="797"/>
      <c r="H11" s="4"/>
      <c r="I11" s="5"/>
      <c r="J11" s="399"/>
    </row>
    <row r="12" spans="1:11" ht="19.5" customHeight="1" x14ac:dyDescent="0.3">
      <c r="A12" s="279"/>
      <c r="B12" s="4"/>
      <c r="C12" s="4"/>
      <c r="D12" s="4"/>
      <c r="E12" s="4"/>
      <c r="F12" s="4"/>
      <c r="G12" s="4"/>
      <c r="H12" s="4"/>
      <c r="I12" s="5"/>
      <c r="J12" s="399"/>
    </row>
    <row r="13" spans="1:11" ht="14.25" customHeight="1" x14ac:dyDescent="0.3">
      <c r="A13" s="334"/>
      <c r="B13" s="613"/>
      <c r="D13" s="6"/>
      <c r="E13" s="6"/>
      <c r="F13" s="6"/>
      <c r="G13" s="6"/>
      <c r="H13" s="6"/>
      <c r="I13" s="7"/>
      <c r="J13" s="399"/>
    </row>
    <row r="14" spans="1:11" ht="14.25" customHeight="1" x14ac:dyDescent="0.3">
      <c r="A14" s="334"/>
      <c r="B14" s="6"/>
      <c r="C14" s="6"/>
      <c r="D14" s="6"/>
      <c r="E14" s="6"/>
      <c r="F14" s="6"/>
      <c r="G14" s="6"/>
      <c r="H14" s="6"/>
      <c r="I14" s="7"/>
      <c r="J14" s="399"/>
    </row>
    <row r="15" spans="1:11" ht="14.25" customHeight="1" x14ac:dyDescent="0.3">
      <c r="A15" s="334"/>
      <c r="B15" s="6"/>
      <c r="C15" s="6"/>
      <c r="D15" s="6"/>
      <c r="E15" s="6"/>
      <c r="F15" s="6"/>
      <c r="G15" s="6"/>
      <c r="H15" s="6"/>
      <c r="I15" s="7"/>
      <c r="J15" s="399"/>
    </row>
    <row r="16" spans="1:11" ht="14.25" customHeight="1" x14ac:dyDescent="0.3">
      <c r="A16" s="334"/>
      <c r="B16" s="6"/>
      <c r="C16" s="6"/>
      <c r="D16" s="6"/>
      <c r="E16" s="6"/>
      <c r="F16" s="6"/>
      <c r="G16" s="6"/>
      <c r="H16" s="6"/>
      <c r="I16" s="7"/>
      <c r="J16" s="399"/>
    </row>
    <row r="17" spans="1:10" ht="14.25" customHeight="1" x14ac:dyDescent="0.3">
      <c r="A17" s="334"/>
      <c r="B17" s="6"/>
      <c r="C17" s="6"/>
      <c r="D17" s="6"/>
      <c r="E17" s="6"/>
      <c r="F17" s="6"/>
      <c r="G17" s="6"/>
      <c r="H17" s="6"/>
      <c r="I17" s="7"/>
      <c r="J17" s="399"/>
    </row>
    <row r="18" spans="1:10" s="14" customFormat="1" ht="20.25" x14ac:dyDescent="0.25">
      <c r="A18" s="335"/>
      <c r="B18" s="10" t="s">
        <v>0</v>
      </c>
      <c r="C18" s="9"/>
      <c r="D18" s="11"/>
      <c r="E18" s="12"/>
      <c r="F18" s="12"/>
      <c r="G18" s="12"/>
      <c r="H18" s="12"/>
      <c r="I18" s="13"/>
      <c r="J18" s="400"/>
    </row>
    <row r="19" spans="1:10" ht="20.25" x14ac:dyDescent="0.3">
      <c r="A19" s="279"/>
      <c r="B19" s="4"/>
      <c r="C19" s="4"/>
      <c r="D19" s="4"/>
      <c r="E19" s="4"/>
      <c r="F19" s="4"/>
      <c r="G19" s="4"/>
      <c r="H19" s="4"/>
      <c r="I19" s="5"/>
      <c r="J19" s="399"/>
    </row>
    <row r="20" spans="1:10" ht="20.25" x14ac:dyDescent="0.3">
      <c r="A20" s="279"/>
      <c r="B20" s="15" t="s">
        <v>1</v>
      </c>
      <c r="C20" s="4"/>
      <c r="D20" s="4"/>
      <c r="E20" s="4"/>
      <c r="F20" s="4"/>
      <c r="G20" s="4"/>
      <c r="H20" s="4"/>
      <c r="I20" s="5"/>
      <c r="J20" s="399"/>
    </row>
    <row r="21" spans="1:10" ht="20.25" x14ac:dyDescent="0.3">
      <c r="A21" s="279"/>
      <c r="B21" s="4"/>
      <c r="C21" s="4"/>
      <c r="D21" s="4"/>
      <c r="E21" s="4"/>
      <c r="F21" s="4"/>
      <c r="G21" s="4"/>
      <c r="H21" s="4"/>
      <c r="I21" s="5"/>
      <c r="J21" s="399"/>
    </row>
    <row r="22" spans="1:10" ht="24.75" x14ac:dyDescent="0.3">
      <c r="A22" s="336"/>
      <c r="B22" s="406" t="s">
        <v>2</v>
      </c>
      <c r="C22" s="793"/>
      <c r="D22" s="794"/>
      <c r="E22" s="795"/>
      <c r="F22" s="407" t="s">
        <v>352</v>
      </c>
      <c r="G22" s="787"/>
      <c r="H22" s="788"/>
      <c r="I22" s="5"/>
      <c r="J22" s="399"/>
    </row>
    <row r="23" spans="1:10" ht="20.25" x14ac:dyDescent="0.3">
      <c r="A23" s="279"/>
      <c r="B23" s="4"/>
      <c r="C23" s="4"/>
      <c r="D23" s="4"/>
      <c r="E23" s="4"/>
      <c r="F23" s="402"/>
      <c r="G23" s="4"/>
      <c r="H23" s="4"/>
      <c r="I23" s="5"/>
      <c r="J23" s="399"/>
    </row>
    <row r="24" spans="1:10" ht="12" customHeight="1" x14ac:dyDescent="0.3">
      <c r="A24" s="393"/>
      <c r="B24" s="209"/>
      <c r="C24" s="19"/>
      <c r="D24" s="19"/>
      <c r="E24" s="19"/>
      <c r="F24" s="19"/>
      <c r="G24" s="19"/>
      <c r="H24" s="4"/>
      <c r="I24" s="5"/>
      <c r="J24" s="399"/>
    </row>
    <row r="25" spans="1:10" ht="20.25" x14ac:dyDescent="0.3">
      <c r="A25" s="279"/>
      <c r="B25" s="209"/>
      <c r="C25" s="410"/>
      <c r="D25" s="209"/>
      <c r="E25" s="209"/>
      <c r="F25" s="20"/>
      <c r="G25" s="17"/>
      <c r="H25" s="17"/>
      <c r="I25" s="5"/>
      <c r="J25" s="399"/>
    </row>
    <row r="26" spans="1:10" ht="20.25" x14ac:dyDescent="0.3">
      <c r="A26" s="279"/>
      <c r="B26" s="209"/>
      <c r="C26" s="18" t="s">
        <v>353</v>
      </c>
      <c r="D26" s="22"/>
      <c r="E26" s="405" t="s">
        <v>252</v>
      </c>
      <c r="F26" s="4"/>
      <c r="G26" s="4"/>
      <c r="H26" s="4"/>
      <c r="I26" s="5"/>
      <c r="J26" s="399"/>
    </row>
    <row r="27" spans="1:10" ht="20.25" x14ac:dyDescent="0.3">
      <c r="A27" s="279"/>
      <c r="B27" s="209"/>
      <c r="C27" s="18" t="s">
        <v>354</v>
      </c>
      <c r="D27" s="22"/>
      <c r="E27" s="405" t="s">
        <v>253</v>
      </c>
      <c r="F27" s="4"/>
      <c r="G27" s="9"/>
      <c r="H27" s="4"/>
      <c r="I27" s="5"/>
      <c r="J27" s="399"/>
    </row>
    <row r="28" spans="1:10" ht="20.25" x14ac:dyDescent="0.3">
      <c r="A28" s="279"/>
      <c r="B28" s="209"/>
      <c r="C28" s="411"/>
      <c r="D28" s="4"/>
      <c r="E28" s="4"/>
      <c r="F28" s="4"/>
      <c r="G28" s="4"/>
      <c r="H28" s="4"/>
      <c r="I28" s="5"/>
      <c r="J28" s="399"/>
    </row>
    <row r="29" spans="1:10" ht="20.25" x14ac:dyDescent="0.3">
      <c r="A29" s="279"/>
      <c r="B29" s="209"/>
      <c r="C29" s="18" t="s">
        <v>355</v>
      </c>
      <c r="D29" s="417"/>
      <c r="E29" s="405" t="s">
        <v>416</v>
      </c>
      <c r="F29" s="4"/>
      <c r="G29" s="4"/>
      <c r="H29" s="4"/>
      <c r="I29" s="5"/>
      <c r="J29" s="399"/>
    </row>
    <row r="30" spans="1:10" ht="20.25" x14ac:dyDescent="0.3">
      <c r="A30" s="279"/>
      <c r="B30" s="209"/>
      <c r="C30" s="411"/>
      <c r="D30" s="4"/>
      <c r="E30" s="4"/>
      <c r="F30" s="4"/>
      <c r="G30" s="4"/>
      <c r="H30" s="4"/>
      <c r="I30" s="5"/>
      <c r="J30" s="399"/>
    </row>
    <row r="31" spans="1:10" ht="24.75" customHeight="1" x14ac:dyDescent="0.3">
      <c r="A31" s="279"/>
      <c r="B31" s="209"/>
      <c r="C31" s="18" t="s">
        <v>356</v>
      </c>
      <c r="D31" s="418"/>
      <c r="E31" s="791" t="s">
        <v>351</v>
      </c>
      <c r="F31" s="786"/>
      <c r="G31" s="786"/>
      <c r="H31" s="392"/>
      <c r="I31" s="5"/>
      <c r="J31" s="399"/>
    </row>
    <row r="32" spans="1:10" ht="20.25" x14ac:dyDescent="0.3">
      <c r="A32" s="279"/>
      <c r="B32" s="209"/>
      <c r="C32" s="371"/>
      <c r="D32" s="4"/>
      <c r="E32" s="401"/>
      <c r="F32" s="4"/>
      <c r="G32" s="17"/>
      <c r="H32" s="4"/>
      <c r="I32" s="5"/>
      <c r="J32" s="399"/>
    </row>
    <row r="33" spans="1:10" ht="20.25" x14ac:dyDescent="0.3">
      <c r="A33" s="279"/>
      <c r="B33" s="19"/>
      <c r="C33" s="4"/>
      <c r="D33" s="4"/>
      <c r="E33" s="4"/>
      <c r="F33" s="4"/>
      <c r="G33" s="4"/>
      <c r="H33" s="4"/>
      <c r="I33" s="5"/>
      <c r="J33" s="399"/>
    </row>
    <row r="34" spans="1:10" ht="20.25" x14ac:dyDescent="0.3">
      <c r="A34" s="279"/>
      <c r="B34" s="406" t="s">
        <v>341</v>
      </c>
      <c r="C34" s="4"/>
      <c r="D34" s="403"/>
      <c r="E34" s="4"/>
      <c r="F34" s="413"/>
      <c r="G34" s="414" t="s">
        <v>357</v>
      </c>
      <c r="H34" s="408" t="str">
        <f>IFERROR(VLOOKUP(D34,Tabelle1!A26:B28,2,FALSE)," ")</f>
        <v xml:space="preserve"> </v>
      </c>
      <c r="I34" s="5"/>
      <c r="J34" s="399"/>
    </row>
    <row r="35" spans="1:10" ht="16.5" customHeight="1" x14ac:dyDescent="0.3">
      <c r="A35" s="279"/>
      <c r="B35" s="416"/>
      <c r="C35" s="4"/>
      <c r="D35" s="24"/>
      <c r="E35" s="4"/>
      <c r="F35" s="789" t="s">
        <v>358</v>
      </c>
      <c r="G35" s="790"/>
      <c r="H35" s="23"/>
      <c r="I35" s="5"/>
      <c r="J35" s="399"/>
    </row>
    <row r="36" spans="1:10" ht="20.25" x14ac:dyDescent="0.3">
      <c r="A36" s="279"/>
      <c r="B36" s="19"/>
      <c r="C36" s="4"/>
      <c r="D36" s="4"/>
      <c r="E36" s="4"/>
      <c r="F36" s="9"/>
      <c r="G36" s="9"/>
      <c r="H36" s="4"/>
      <c r="I36" s="5"/>
      <c r="J36" s="399"/>
    </row>
    <row r="37" spans="1:10" ht="20.25" x14ac:dyDescent="0.3">
      <c r="A37" s="279"/>
      <c r="B37" s="412" t="s">
        <v>6</v>
      </c>
      <c r="C37" s="392"/>
      <c r="D37" s="25"/>
      <c r="E37" s="4"/>
      <c r="F37" s="415"/>
      <c r="G37" s="18" t="s">
        <v>359</v>
      </c>
      <c r="H37" s="409">
        <f>D37+4</f>
        <v>4</v>
      </c>
      <c r="I37" s="5"/>
      <c r="J37" s="399"/>
    </row>
    <row r="38" spans="1:10" ht="20.25" x14ac:dyDescent="0.3">
      <c r="A38" s="279"/>
      <c r="B38" s="4"/>
      <c r="C38" s="4"/>
      <c r="D38" s="24"/>
      <c r="E38" s="4"/>
      <c r="F38" s="9"/>
      <c r="G38" s="9"/>
      <c r="H38" s="4"/>
      <c r="I38" s="5"/>
      <c r="J38" s="399"/>
    </row>
    <row r="39" spans="1:10" ht="20.25" x14ac:dyDescent="0.3">
      <c r="A39" s="279"/>
      <c r="B39" s="16" t="s">
        <v>342</v>
      </c>
      <c r="C39" s="4"/>
      <c r="D39" s="787"/>
      <c r="E39" s="788"/>
      <c r="F39" s="9"/>
      <c r="G39" s="18" t="s">
        <v>357</v>
      </c>
      <c r="H39" s="404" t="str">
        <f>IFERROR(VLOOKUP(D39,Tabelle1!A13:B23,2,FALSE)," ")</f>
        <v xml:space="preserve"> </v>
      </c>
      <c r="I39" s="5"/>
      <c r="J39" s="399"/>
    </row>
    <row r="40" spans="1:10" ht="30" customHeight="1" x14ac:dyDescent="0.3">
      <c r="A40" s="279"/>
      <c r="B40" s="785" t="s">
        <v>345</v>
      </c>
      <c r="C40" s="786"/>
      <c r="D40" s="786"/>
      <c r="E40" s="786"/>
      <c r="F40" s="786"/>
      <c r="G40" s="786"/>
      <c r="H40" s="786"/>
      <c r="I40" s="5"/>
      <c r="J40" s="399"/>
    </row>
    <row r="41" spans="1:10" ht="12.75" customHeight="1" thickBot="1" x14ac:dyDescent="0.35">
      <c r="A41" s="337"/>
      <c r="B41" s="26"/>
      <c r="C41" s="26"/>
      <c r="D41" s="26"/>
      <c r="E41" s="26"/>
      <c r="F41" s="26"/>
      <c r="G41" s="26"/>
      <c r="H41" s="26"/>
      <c r="I41" s="27"/>
      <c r="J41" s="399"/>
    </row>
    <row r="42" spans="1:10" x14ac:dyDescent="0.2">
      <c r="A42" s="28"/>
      <c r="B42" s="28"/>
      <c r="C42" s="28"/>
      <c r="D42" s="28"/>
      <c r="E42" s="28"/>
      <c r="F42" s="28"/>
      <c r="G42" s="29"/>
      <c r="H42" s="29"/>
      <c r="I42" s="29"/>
    </row>
    <row r="43" spans="1:10" x14ac:dyDescent="0.2">
      <c r="A43" s="28"/>
      <c r="B43" s="28"/>
      <c r="C43" s="28"/>
      <c r="D43" s="28"/>
      <c r="E43" s="28"/>
      <c r="F43" s="28"/>
      <c r="G43" s="29"/>
      <c r="H43" s="29"/>
      <c r="I43" s="29"/>
    </row>
    <row r="44" spans="1:10" x14ac:dyDescent="0.2">
      <c r="A44" s="29"/>
      <c r="B44" s="29"/>
      <c r="C44" s="29"/>
      <c r="D44" s="29"/>
      <c r="E44" s="29"/>
      <c r="F44" s="29"/>
      <c r="G44" s="29"/>
      <c r="H44" s="29"/>
      <c r="I44" s="29"/>
    </row>
    <row r="45" spans="1:10" x14ac:dyDescent="0.2">
      <c r="A45" s="29"/>
      <c r="B45" s="29"/>
      <c r="C45" s="29"/>
      <c r="D45" s="29"/>
      <c r="E45" s="29"/>
      <c r="F45" s="29"/>
      <c r="G45" s="29"/>
      <c r="H45" s="29"/>
      <c r="I45" s="29"/>
    </row>
  </sheetData>
  <sheetProtection password="DDF8" sheet="1" objects="1" scenarios="1"/>
  <mergeCells count="10">
    <mergeCell ref="B40:H40"/>
    <mergeCell ref="D39:E39"/>
    <mergeCell ref="F35:G35"/>
    <mergeCell ref="E31:G31"/>
    <mergeCell ref="D3:H3"/>
    <mergeCell ref="D4:H4"/>
    <mergeCell ref="C22:E22"/>
    <mergeCell ref="G22:H22"/>
    <mergeCell ref="E9:G9"/>
    <mergeCell ref="E11:G11"/>
  </mergeCells>
  <dataValidations count="2">
    <dataValidation type="whole" errorStyle="information" allowBlank="1" showInputMessage="1" showErrorMessage="1" errorTitle="Wirtschaftsjahr" error="Die Jahreszahl muss zwischen 1900 und 3000 liegen."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formula1>1900</formula1>
      <formula2>3000</formula2>
    </dataValidation>
    <dataValidation type="whole" errorStyle="information" allowBlank="1" showInputMessage="1" showErrorMessage="1" errorTitle="Zieljahr" error="Die Jahreszahl muss zwischen 1900 und 3000 liegen." sqref="H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ormula1>1900</formula1>
      <formula2>3000</formula2>
    </dataValidation>
  </dataValidations>
  <printOptions horizontalCentered="1" verticalCentered="1"/>
  <pageMargins left="0.70866141732283472" right="0.70866141732283472" top="0.78740157480314965" bottom="0.78740157480314965" header="0.31496062992125984" footer="0.31496062992125984"/>
  <pageSetup paperSize="9" scale="76" fitToHeight="0" orientation="portrait" r:id="rId1"/>
  <headerFooter>
    <oddFooter>&amp;LStand 06.11.2024</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Tabelle1!$A$13:$A$23</xm:f>
          </x14:formula1>
          <xm:sqref>D39</xm:sqref>
        </x14:dataValidation>
        <x14:dataValidation type="list" allowBlank="1" showInputMessage="1" showErrorMessage="1">
          <x14:formula1>
            <xm:f>Tabelle1!$A$26:$A$28</xm:f>
          </x14:formula1>
          <xm:sqref>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C23" sqref="C23"/>
    </sheetView>
  </sheetViews>
  <sheetFormatPr baseColWidth="10" defaultRowHeight="15" x14ac:dyDescent="0.25"/>
  <sheetData>
    <row r="1" spans="1:2" x14ac:dyDescent="0.25">
      <c r="A1" t="s">
        <v>547</v>
      </c>
    </row>
    <row r="2" spans="1:2" x14ac:dyDescent="0.25">
      <c r="A2" t="s">
        <v>548</v>
      </c>
    </row>
    <row r="4" spans="1:2" x14ac:dyDescent="0.25">
      <c r="A4" s="57"/>
      <c r="B4" t="s">
        <v>513</v>
      </c>
    </row>
    <row r="6" spans="1:2" x14ac:dyDescent="0.25">
      <c r="A6" s="80"/>
      <c r="B6" t="s">
        <v>514</v>
      </c>
    </row>
    <row r="8" spans="1:2" x14ac:dyDescent="0.25">
      <c r="A8" s="427"/>
      <c r="B8" t="s">
        <v>516</v>
      </c>
    </row>
    <row r="10" spans="1:2" x14ac:dyDescent="0.25">
      <c r="A10" t="s">
        <v>520</v>
      </c>
    </row>
    <row r="11" spans="1:2" x14ac:dyDescent="0.25">
      <c r="A11" s="767" t="s">
        <v>521</v>
      </c>
    </row>
    <row r="13" spans="1:2" x14ac:dyDescent="0.25">
      <c r="A13" t="s">
        <v>533</v>
      </c>
    </row>
    <row r="14" spans="1:2" x14ac:dyDescent="0.25">
      <c r="A14" s="767" t="s">
        <v>534</v>
      </c>
    </row>
    <row r="16" spans="1:2" x14ac:dyDescent="0.25">
      <c r="A16" t="s">
        <v>549</v>
      </c>
    </row>
    <row r="17" spans="1:1" x14ac:dyDescent="0.25">
      <c r="A17" t="s">
        <v>550</v>
      </c>
    </row>
  </sheetData>
  <hyperlinks>
    <hyperlink ref="A11" r:id="rId1" display="https://www.bmel-statistik.de/fileadmin/daten/0113004-2024.pdf"/>
    <hyperlink ref="A14" r:id="rId2" display="https://www.landwirtschaft.sachsen.de/kennzahlen-agrobench-15123.html"/>
  </hyperlinks>
  <pageMargins left="0.7" right="0.7" top="0.78740157499999996" bottom="0.78740157499999996"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
  <sheetViews>
    <sheetView showGridLines="0" topLeftCell="B4" zoomScale="120" zoomScaleNormal="120" workbookViewId="0">
      <selection activeCell="N11" sqref="N11"/>
    </sheetView>
  </sheetViews>
  <sheetFormatPr baseColWidth="10" defaultColWidth="11.42578125" defaultRowHeight="12.75" x14ac:dyDescent="0.2"/>
  <cols>
    <col min="1" max="1" width="3.85546875" style="17" hidden="1" customWidth="1"/>
    <col min="2" max="2" width="26.42578125" style="17" customWidth="1"/>
    <col min="3" max="3" width="6.7109375" style="17" bestFit="1" customWidth="1"/>
    <col min="4" max="4" width="10.5703125" style="426" customWidth="1"/>
    <col min="5" max="6" width="10.5703125" style="17" customWidth="1"/>
    <col min="7" max="7" width="10.5703125" style="425" customWidth="1"/>
    <col min="8" max="8" width="10.85546875" style="426" customWidth="1"/>
    <col min="9" max="10" width="10.5703125" style="17" customWidth="1"/>
    <col min="11" max="11" width="10.5703125" style="180" customWidth="1"/>
    <col min="12" max="12" width="10.5703125" style="17" customWidth="1"/>
    <col min="13" max="13" width="10.7109375" style="17" customWidth="1"/>
    <col min="14" max="14" width="11.140625" style="17" customWidth="1"/>
    <col min="15" max="256" width="11.42578125" style="17"/>
    <col min="257" max="257" width="0" style="17" hidden="1" customWidth="1"/>
    <col min="258" max="258" width="23.7109375" style="17" customWidth="1"/>
    <col min="259" max="259" width="6.7109375" style="17" bestFit="1" customWidth="1"/>
    <col min="260" max="269" width="12.140625" style="17" customWidth="1"/>
    <col min="270" max="270" width="11.140625" style="17" customWidth="1"/>
    <col min="271" max="512" width="11.42578125" style="17"/>
    <col min="513" max="513" width="0" style="17" hidden="1" customWidth="1"/>
    <col min="514" max="514" width="23.7109375" style="17" customWidth="1"/>
    <col min="515" max="515" width="6.7109375" style="17" bestFit="1" customWidth="1"/>
    <col min="516" max="525" width="12.140625" style="17" customWidth="1"/>
    <col min="526" max="526" width="11.140625" style="17" customWidth="1"/>
    <col min="527" max="768" width="11.42578125" style="17"/>
    <col min="769" max="769" width="0" style="17" hidden="1" customWidth="1"/>
    <col min="770" max="770" width="23.7109375" style="17" customWidth="1"/>
    <col min="771" max="771" width="6.7109375" style="17" bestFit="1" customWidth="1"/>
    <col min="772" max="781" width="12.140625" style="17" customWidth="1"/>
    <col min="782" max="782" width="11.140625" style="17" customWidth="1"/>
    <col min="783" max="1024" width="11.42578125" style="17"/>
    <col min="1025" max="1025" width="0" style="17" hidden="1" customWidth="1"/>
    <col min="1026" max="1026" width="23.7109375" style="17" customWidth="1"/>
    <col min="1027" max="1027" width="6.7109375" style="17" bestFit="1" customWidth="1"/>
    <col min="1028" max="1037" width="12.140625" style="17" customWidth="1"/>
    <col min="1038" max="1038" width="11.140625" style="17" customWidth="1"/>
    <col min="1039" max="1280" width="11.42578125" style="17"/>
    <col min="1281" max="1281" width="0" style="17" hidden="1" customWidth="1"/>
    <col min="1282" max="1282" width="23.7109375" style="17" customWidth="1"/>
    <col min="1283" max="1283" width="6.7109375" style="17" bestFit="1" customWidth="1"/>
    <col min="1284" max="1293" width="12.140625" style="17" customWidth="1"/>
    <col min="1294" max="1294" width="11.140625" style="17" customWidth="1"/>
    <col min="1295" max="1536" width="11.42578125" style="17"/>
    <col min="1537" max="1537" width="0" style="17" hidden="1" customWidth="1"/>
    <col min="1538" max="1538" width="23.7109375" style="17" customWidth="1"/>
    <col min="1539" max="1539" width="6.7109375" style="17" bestFit="1" customWidth="1"/>
    <col min="1540" max="1549" width="12.140625" style="17" customWidth="1"/>
    <col min="1550" max="1550" width="11.140625" style="17" customWidth="1"/>
    <col min="1551" max="1792" width="11.42578125" style="17"/>
    <col min="1793" max="1793" width="0" style="17" hidden="1" customWidth="1"/>
    <col min="1794" max="1794" width="23.7109375" style="17" customWidth="1"/>
    <col min="1795" max="1795" width="6.7109375" style="17" bestFit="1" customWidth="1"/>
    <col min="1796" max="1805" width="12.140625" style="17" customWidth="1"/>
    <col min="1806" max="1806" width="11.140625" style="17" customWidth="1"/>
    <col min="1807" max="2048" width="11.42578125" style="17"/>
    <col min="2049" max="2049" width="0" style="17" hidden="1" customWidth="1"/>
    <col min="2050" max="2050" width="23.7109375" style="17" customWidth="1"/>
    <col min="2051" max="2051" width="6.7109375" style="17" bestFit="1" customWidth="1"/>
    <col min="2052" max="2061" width="12.140625" style="17" customWidth="1"/>
    <col min="2062" max="2062" width="11.140625" style="17" customWidth="1"/>
    <col min="2063" max="2304" width="11.42578125" style="17"/>
    <col min="2305" max="2305" width="0" style="17" hidden="1" customWidth="1"/>
    <col min="2306" max="2306" width="23.7109375" style="17" customWidth="1"/>
    <col min="2307" max="2307" width="6.7109375" style="17" bestFit="1" customWidth="1"/>
    <col min="2308" max="2317" width="12.140625" style="17" customWidth="1"/>
    <col min="2318" max="2318" width="11.140625" style="17" customWidth="1"/>
    <col min="2319" max="2560" width="11.42578125" style="17"/>
    <col min="2561" max="2561" width="0" style="17" hidden="1" customWidth="1"/>
    <col min="2562" max="2562" width="23.7109375" style="17" customWidth="1"/>
    <col min="2563" max="2563" width="6.7109375" style="17" bestFit="1" customWidth="1"/>
    <col min="2564" max="2573" width="12.140625" style="17" customWidth="1"/>
    <col min="2574" max="2574" width="11.140625" style="17" customWidth="1"/>
    <col min="2575" max="2816" width="11.42578125" style="17"/>
    <col min="2817" max="2817" width="0" style="17" hidden="1" customWidth="1"/>
    <col min="2818" max="2818" width="23.7109375" style="17" customWidth="1"/>
    <col min="2819" max="2819" width="6.7109375" style="17" bestFit="1" customWidth="1"/>
    <col min="2820" max="2829" width="12.140625" style="17" customWidth="1"/>
    <col min="2830" max="2830" width="11.140625" style="17" customWidth="1"/>
    <col min="2831" max="3072" width="11.42578125" style="17"/>
    <col min="3073" max="3073" width="0" style="17" hidden="1" customWidth="1"/>
    <col min="3074" max="3074" width="23.7109375" style="17" customWidth="1"/>
    <col min="3075" max="3075" width="6.7109375" style="17" bestFit="1" customWidth="1"/>
    <col min="3076" max="3085" width="12.140625" style="17" customWidth="1"/>
    <col min="3086" max="3086" width="11.140625" style="17" customWidth="1"/>
    <col min="3087" max="3328" width="11.42578125" style="17"/>
    <col min="3329" max="3329" width="0" style="17" hidden="1" customWidth="1"/>
    <col min="3330" max="3330" width="23.7109375" style="17" customWidth="1"/>
    <col min="3331" max="3331" width="6.7109375" style="17" bestFit="1" customWidth="1"/>
    <col min="3332" max="3341" width="12.140625" style="17" customWidth="1"/>
    <col min="3342" max="3342" width="11.140625" style="17" customWidth="1"/>
    <col min="3343" max="3584" width="11.42578125" style="17"/>
    <col min="3585" max="3585" width="0" style="17" hidden="1" customWidth="1"/>
    <col min="3586" max="3586" width="23.7109375" style="17" customWidth="1"/>
    <col min="3587" max="3587" width="6.7109375" style="17" bestFit="1" customWidth="1"/>
    <col min="3588" max="3597" width="12.140625" style="17" customWidth="1"/>
    <col min="3598" max="3598" width="11.140625" style="17" customWidth="1"/>
    <col min="3599" max="3840" width="11.42578125" style="17"/>
    <col min="3841" max="3841" width="0" style="17" hidden="1" customWidth="1"/>
    <col min="3842" max="3842" width="23.7109375" style="17" customWidth="1"/>
    <col min="3843" max="3843" width="6.7109375" style="17" bestFit="1" customWidth="1"/>
    <col min="3844" max="3853" width="12.140625" style="17" customWidth="1"/>
    <col min="3854" max="3854" width="11.140625" style="17" customWidth="1"/>
    <col min="3855" max="4096" width="11.42578125" style="17"/>
    <col min="4097" max="4097" width="0" style="17" hidden="1" customWidth="1"/>
    <col min="4098" max="4098" width="23.7109375" style="17" customWidth="1"/>
    <col min="4099" max="4099" width="6.7109375" style="17" bestFit="1" customWidth="1"/>
    <col min="4100" max="4109" width="12.140625" style="17" customWidth="1"/>
    <col min="4110" max="4110" width="11.140625" style="17" customWidth="1"/>
    <col min="4111" max="4352" width="11.42578125" style="17"/>
    <col min="4353" max="4353" width="0" style="17" hidden="1" customWidth="1"/>
    <col min="4354" max="4354" width="23.7109375" style="17" customWidth="1"/>
    <col min="4355" max="4355" width="6.7109375" style="17" bestFit="1" customWidth="1"/>
    <col min="4356" max="4365" width="12.140625" style="17" customWidth="1"/>
    <col min="4366" max="4366" width="11.140625" style="17" customWidth="1"/>
    <col min="4367" max="4608" width="11.42578125" style="17"/>
    <col min="4609" max="4609" width="0" style="17" hidden="1" customWidth="1"/>
    <col min="4610" max="4610" width="23.7109375" style="17" customWidth="1"/>
    <col min="4611" max="4611" width="6.7109375" style="17" bestFit="1" customWidth="1"/>
    <col min="4612" max="4621" width="12.140625" style="17" customWidth="1"/>
    <col min="4622" max="4622" width="11.140625" style="17" customWidth="1"/>
    <col min="4623" max="4864" width="11.42578125" style="17"/>
    <col min="4865" max="4865" width="0" style="17" hidden="1" customWidth="1"/>
    <col min="4866" max="4866" width="23.7109375" style="17" customWidth="1"/>
    <col min="4867" max="4867" width="6.7109375" style="17" bestFit="1" customWidth="1"/>
    <col min="4868" max="4877" width="12.140625" style="17" customWidth="1"/>
    <col min="4878" max="4878" width="11.140625" style="17" customWidth="1"/>
    <col min="4879" max="5120" width="11.42578125" style="17"/>
    <col min="5121" max="5121" width="0" style="17" hidden="1" customWidth="1"/>
    <col min="5122" max="5122" width="23.7109375" style="17" customWidth="1"/>
    <col min="5123" max="5123" width="6.7109375" style="17" bestFit="1" customWidth="1"/>
    <col min="5124" max="5133" width="12.140625" style="17" customWidth="1"/>
    <col min="5134" max="5134" width="11.140625" style="17" customWidth="1"/>
    <col min="5135" max="5376" width="11.42578125" style="17"/>
    <col min="5377" max="5377" width="0" style="17" hidden="1" customWidth="1"/>
    <col min="5378" max="5378" width="23.7109375" style="17" customWidth="1"/>
    <col min="5379" max="5379" width="6.7109375" style="17" bestFit="1" customWidth="1"/>
    <col min="5380" max="5389" width="12.140625" style="17" customWidth="1"/>
    <col min="5390" max="5390" width="11.140625" style="17" customWidth="1"/>
    <col min="5391" max="5632" width="11.42578125" style="17"/>
    <col min="5633" max="5633" width="0" style="17" hidden="1" customWidth="1"/>
    <col min="5634" max="5634" width="23.7109375" style="17" customWidth="1"/>
    <col min="5635" max="5635" width="6.7109375" style="17" bestFit="1" customWidth="1"/>
    <col min="5636" max="5645" width="12.140625" style="17" customWidth="1"/>
    <col min="5646" max="5646" width="11.140625" style="17" customWidth="1"/>
    <col min="5647" max="5888" width="11.42578125" style="17"/>
    <col min="5889" max="5889" width="0" style="17" hidden="1" customWidth="1"/>
    <col min="5890" max="5890" width="23.7109375" style="17" customWidth="1"/>
    <col min="5891" max="5891" width="6.7109375" style="17" bestFit="1" customWidth="1"/>
    <col min="5892" max="5901" width="12.140625" style="17" customWidth="1"/>
    <col min="5902" max="5902" width="11.140625" style="17" customWidth="1"/>
    <col min="5903" max="6144" width="11.42578125" style="17"/>
    <col min="6145" max="6145" width="0" style="17" hidden="1" customWidth="1"/>
    <col min="6146" max="6146" width="23.7109375" style="17" customWidth="1"/>
    <col min="6147" max="6147" width="6.7109375" style="17" bestFit="1" customWidth="1"/>
    <col min="6148" max="6157" width="12.140625" style="17" customWidth="1"/>
    <col min="6158" max="6158" width="11.140625" style="17" customWidth="1"/>
    <col min="6159" max="6400" width="11.42578125" style="17"/>
    <col min="6401" max="6401" width="0" style="17" hidden="1" customWidth="1"/>
    <col min="6402" max="6402" width="23.7109375" style="17" customWidth="1"/>
    <col min="6403" max="6403" width="6.7109375" style="17" bestFit="1" customWidth="1"/>
    <col min="6404" max="6413" width="12.140625" style="17" customWidth="1"/>
    <col min="6414" max="6414" width="11.140625" style="17" customWidth="1"/>
    <col min="6415" max="6656" width="11.42578125" style="17"/>
    <col min="6657" max="6657" width="0" style="17" hidden="1" customWidth="1"/>
    <col min="6658" max="6658" width="23.7109375" style="17" customWidth="1"/>
    <col min="6659" max="6659" width="6.7109375" style="17" bestFit="1" customWidth="1"/>
    <col min="6660" max="6669" width="12.140625" style="17" customWidth="1"/>
    <col min="6670" max="6670" width="11.140625" style="17" customWidth="1"/>
    <col min="6671" max="6912" width="11.42578125" style="17"/>
    <col min="6913" max="6913" width="0" style="17" hidden="1" customWidth="1"/>
    <col min="6914" max="6914" width="23.7109375" style="17" customWidth="1"/>
    <col min="6915" max="6915" width="6.7109375" style="17" bestFit="1" customWidth="1"/>
    <col min="6916" max="6925" width="12.140625" style="17" customWidth="1"/>
    <col min="6926" max="6926" width="11.140625" style="17" customWidth="1"/>
    <col min="6927" max="7168" width="11.42578125" style="17"/>
    <col min="7169" max="7169" width="0" style="17" hidden="1" customWidth="1"/>
    <col min="7170" max="7170" width="23.7109375" style="17" customWidth="1"/>
    <col min="7171" max="7171" width="6.7109375" style="17" bestFit="1" customWidth="1"/>
    <col min="7172" max="7181" width="12.140625" style="17" customWidth="1"/>
    <col min="7182" max="7182" width="11.140625" style="17" customWidth="1"/>
    <col min="7183" max="7424" width="11.42578125" style="17"/>
    <col min="7425" max="7425" width="0" style="17" hidden="1" customWidth="1"/>
    <col min="7426" max="7426" width="23.7109375" style="17" customWidth="1"/>
    <col min="7427" max="7427" width="6.7109375" style="17" bestFit="1" customWidth="1"/>
    <col min="7428" max="7437" width="12.140625" style="17" customWidth="1"/>
    <col min="7438" max="7438" width="11.140625" style="17" customWidth="1"/>
    <col min="7439" max="7680" width="11.42578125" style="17"/>
    <col min="7681" max="7681" width="0" style="17" hidden="1" customWidth="1"/>
    <col min="7682" max="7682" width="23.7109375" style="17" customWidth="1"/>
    <col min="7683" max="7683" width="6.7109375" style="17" bestFit="1" customWidth="1"/>
    <col min="7684" max="7693" width="12.140625" style="17" customWidth="1"/>
    <col min="7694" max="7694" width="11.140625" style="17" customWidth="1"/>
    <col min="7695" max="7936" width="11.42578125" style="17"/>
    <col min="7937" max="7937" width="0" style="17" hidden="1" customWidth="1"/>
    <col min="7938" max="7938" width="23.7109375" style="17" customWidth="1"/>
    <col min="7939" max="7939" width="6.7109375" style="17" bestFit="1" customWidth="1"/>
    <col min="7940" max="7949" width="12.140625" style="17" customWidth="1"/>
    <col min="7950" max="7950" width="11.140625" style="17" customWidth="1"/>
    <col min="7951" max="8192" width="11.42578125" style="17"/>
    <col min="8193" max="8193" width="0" style="17" hidden="1" customWidth="1"/>
    <col min="8194" max="8194" width="23.7109375" style="17" customWidth="1"/>
    <col min="8195" max="8195" width="6.7109375" style="17" bestFit="1" customWidth="1"/>
    <col min="8196" max="8205" width="12.140625" style="17" customWidth="1"/>
    <col min="8206" max="8206" width="11.140625" style="17" customWidth="1"/>
    <col min="8207" max="8448" width="11.42578125" style="17"/>
    <col min="8449" max="8449" width="0" style="17" hidden="1" customWidth="1"/>
    <col min="8450" max="8450" width="23.7109375" style="17" customWidth="1"/>
    <col min="8451" max="8451" width="6.7109375" style="17" bestFit="1" customWidth="1"/>
    <col min="8452" max="8461" width="12.140625" style="17" customWidth="1"/>
    <col min="8462" max="8462" width="11.140625" style="17" customWidth="1"/>
    <col min="8463" max="8704" width="11.42578125" style="17"/>
    <col min="8705" max="8705" width="0" style="17" hidden="1" customWidth="1"/>
    <col min="8706" max="8706" width="23.7109375" style="17" customWidth="1"/>
    <col min="8707" max="8707" width="6.7109375" style="17" bestFit="1" customWidth="1"/>
    <col min="8708" max="8717" width="12.140625" style="17" customWidth="1"/>
    <col min="8718" max="8718" width="11.140625" style="17" customWidth="1"/>
    <col min="8719" max="8960" width="11.42578125" style="17"/>
    <col min="8961" max="8961" width="0" style="17" hidden="1" customWidth="1"/>
    <col min="8962" max="8962" width="23.7109375" style="17" customWidth="1"/>
    <col min="8963" max="8963" width="6.7109375" style="17" bestFit="1" customWidth="1"/>
    <col min="8964" max="8973" width="12.140625" style="17" customWidth="1"/>
    <col min="8974" max="8974" width="11.140625" style="17" customWidth="1"/>
    <col min="8975" max="9216" width="11.42578125" style="17"/>
    <col min="9217" max="9217" width="0" style="17" hidden="1" customWidth="1"/>
    <col min="9218" max="9218" width="23.7109375" style="17" customWidth="1"/>
    <col min="9219" max="9219" width="6.7109375" style="17" bestFit="1" customWidth="1"/>
    <col min="9220" max="9229" width="12.140625" style="17" customWidth="1"/>
    <col min="9230" max="9230" width="11.140625" style="17" customWidth="1"/>
    <col min="9231" max="9472" width="11.42578125" style="17"/>
    <col min="9473" max="9473" width="0" style="17" hidden="1" customWidth="1"/>
    <col min="9474" max="9474" width="23.7109375" style="17" customWidth="1"/>
    <col min="9475" max="9475" width="6.7109375" style="17" bestFit="1" customWidth="1"/>
    <col min="9476" max="9485" width="12.140625" style="17" customWidth="1"/>
    <col min="9486" max="9486" width="11.140625" style="17" customWidth="1"/>
    <col min="9487" max="9728" width="11.42578125" style="17"/>
    <col min="9729" max="9729" width="0" style="17" hidden="1" customWidth="1"/>
    <col min="9730" max="9730" width="23.7109375" style="17" customWidth="1"/>
    <col min="9731" max="9731" width="6.7109375" style="17" bestFit="1" customWidth="1"/>
    <col min="9732" max="9741" width="12.140625" style="17" customWidth="1"/>
    <col min="9742" max="9742" width="11.140625" style="17" customWidth="1"/>
    <col min="9743" max="9984" width="11.42578125" style="17"/>
    <col min="9985" max="9985" width="0" style="17" hidden="1" customWidth="1"/>
    <col min="9986" max="9986" width="23.7109375" style="17" customWidth="1"/>
    <col min="9987" max="9987" width="6.7109375" style="17" bestFit="1" customWidth="1"/>
    <col min="9988" max="9997" width="12.140625" style="17" customWidth="1"/>
    <col min="9998" max="9998" width="11.140625" style="17" customWidth="1"/>
    <col min="9999" max="10240" width="11.42578125" style="17"/>
    <col min="10241" max="10241" width="0" style="17" hidden="1" customWidth="1"/>
    <col min="10242" max="10242" width="23.7109375" style="17" customWidth="1"/>
    <col min="10243" max="10243" width="6.7109375" style="17" bestFit="1" customWidth="1"/>
    <col min="10244" max="10253" width="12.140625" style="17" customWidth="1"/>
    <col min="10254" max="10254" width="11.140625" style="17" customWidth="1"/>
    <col min="10255" max="10496" width="11.42578125" style="17"/>
    <col min="10497" max="10497" width="0" style="17" hidden="1" customWidth="1"/>
    <col min="10498" max="10498" width="23.7109375" style="17" customWidth="1"/>
    <col min="10499" max="10499" width="6.7109375" style="17" bestFit="1" customWidth="1"/>
    <col min="10500" max="10509" width="12.140625" style="17" customWidth="1"/>
    <col min="10510" max="10510" width="11.140625" style="17" customWidth="1"/>
    <col min="10511" max="10752" width="11.42578125" style="17"/>
    <col min="10753" max="10753" width="0" style="17" hidden="1" customWidth="1"/>
    <col min="10754" max="10754" width="23.7109375" style="17" customWidth="1"/>
    <col min="10755" max="10755" width="6.7109375" style="17" bestFit="1" customWidth="1"/>
    <col min="10756" max="10765" width="12.140625" style="17" customWidth="1"/>
    <col min="10766" max="10766" width="11.140625" style="17" customWidth="1"/>
    <col min="10767" max="11008" width="11.42578125" style="17"/>
    <col min="11009" max="11009" width="0" style="17" hidden="1" customWidth="1"/>
    <col min="11010" max="11010" width="23.7109375" style="17" customWidth="1"/>
    <col min="11011" max="11011" width="6.7109375" style="17" bestFit="1" customWidth="1"/>
    <col min="11012" max="11021" width="12.140625" style="17" customWidth="1"/>
    <col min="11022" max="11022" width="11.140625" style="17" customWidth="1"/>
    <col min="11023" max="11264" width="11.42578125" style="17"/>
    <col min="11265" max="11265" width="0" style="17" hidden="1" customWidth="1"/>
    <col min="11266" max="11266" width="23.7109375" style="17" customWidth="1"/>
    <col min="11267" max="11267" width="6.7109375" style="17" bestFit="1" customWidth="1"/>
    <col min="11268" max="11277" width="12.140625" style="17" customWidth="1"/>
    <col min="11278" max="11278" width="11.140625" style="17" customWidth="1"/>
    <col min="11279" max="11520" width="11.42578125" style="17"/>
    <col min="11521" max="11521" width="0" style="17" hidden="1" customWidth="1"/>
    <col min="11522" max="11522" width="23.7109375" style="17" customWidth="1"/>
    <col min="11523" max="11523" width="6.7109375" style="17" bestFit="1" customWidth="1"/>
    <col min="11524" max="11533" width="12.140625" style="17" customWidth="1"/>
    <col min="11534" max="11534" width="11.140625" style="17" customWidth="1"/>
    <col min="11535" max="11776" width="11.42578125" style="17"/>
    <col min="11777" max="11777" width="0" style="17" hidden="1" customWidth="1"/>
    <col min="11778" max="11778" width="23.7109375" style="17" customWidth="1"/>
    <col min="11779" max="11779" width="6.7109375" style="17" bestFit="1" customWidth="1"/>
    <col min="11780" max="11789" width="12.140625" style="17" customWidth="1"/>
    <col min="11790" max="11790" width="11.140625" style="17" customWidth="1"/>
    <col min="11791" max="12032" width="11.42578125" style="17"/>
    <col min="12033" max="12033" width="0" style="17" hidden="1" customWidth="1"/>
    <col min="12034" max="12034" width="23.7109375" style="17" customWidth="1"/>
    <col min="12035" max="12035" width="6.7109375" style="17" bestFit="1" customWidth="1"/>
    <col min="12036" max="12045" width="12.140625" style="17" customWidth="1"/>
    <col min="12046" max="12046" width="11.140625" style="17" customWidth="1"/>
    <col min="12047" max="12288" width="11.42578125" style="17"/>
    <col min="12289" max="12289" width="0" style="17" hidden="1" customWidth="1"/>
    <col min="12290" max="12290" width="23.7109375" style="17" customWidth="1"/>
    <col min="12291" max="12291" width="6.7109375" style="17" bestFit="1" customWidth="1"/>
    <col min="12292" max="12301" width="12.140625" style="17" customWidth="1"/>
    <col min="12302" max="12302" width="11.140625" style="17" customWidth="1"/>
    <col min="12303" max="12544" width="11.42578125" style="17"/>
    <col min="12545" max="12545" width="0" style="17" hidden="1" customWidth="1"/>
    <col min="12546" max="12546" width="23.7109375" style="17" customWidth="1"/>
    <col min="12547" max="12547" width="6.7109375" style="17" bestFit="1" customWidth="1"/>
    <col min="12548" max="12557" width="12.140625" style="17" customWidth="1"/>
    <col min="12558" max="12558" width="11.140625" style="17" customWidth="1"/>
    <col min="12559" max="12800" width="11.42578125" style="17"/>
    <col min="12801" max="12801" width="0" style="17" hidden="1" customWidth="1"/>
    <col min="12802" max="12802" width="23.7109375" style="17" customWidth="1"/>
    <col min="12803" max="12803" width="6.7109375" style="17" bestFit="1" customWidth="1"/>
    <col min="12804" max="12813" width="12.140625" style="17" customWidth="1"/>
    <col min="12814" max="12814" width="11.140625" style="17" customWidth="1"/>
    <col min="12815" max="13056" width="11.42578125" style="17"/>
    <col min="13057" max="13057" width="0" style="17" hidden="1" customWidth="1"/>
    <col min="13058" max="13058" width="23.7109375" style="17" customWidth="1"/>
    <col min="13059" max="13059" width="6.7109375" style="17" bestFit="1" customWidth="1"/>
    <col min="13060" max="13069" width="12.140625" style="17" customWidth="1"/>
    <col min="13070" max="13070" width="11.140625" style="17" customWidth="1"/>
    <col min="13071" max="13312" width="11.42578125" style="17"/>
    <col min="13313" max="13313" width="0" style="17" hidden="1" customWidth="1"/>
    <col min="13314" max="13314" width="23.7109375" style="17" customWidth="1"/>
    <col min="13315" max="13315" width="6.7109375" style="17" bestFit="1" customWidth="1"/>
    <col min="13316" max="13325" width="12.140625" style="17" customWidth="1"/>
    <col min="13326" max="13326" width="11.140625" style="17" customWidth="1"/>
    <col min="13327" max="13568" width="11.42578125" style="17"/>
    <col min="13569" max="13569" width="0" style="17" hidden="1" customWidth="1"/>
    <col min="13570" max="13570" width="23.7109375" style="17" customWidth="1"/>
    <col min="13571" max="13571" width="6.7109375" style="17" bestFit="1" customWidth="1"/>
    <col min="13572" max="13581" width="12.140625" style="17" customWidth="1"/>
    <col min="13582" max="13582" width="11.140625" style="17" customWidth="1"/>
    <col min="13583" max="13824" width="11.42578125" style="17"/>
    <col min="13825" max="13825" width="0" style="17" hidden="1" customWidth="1"/>
    <col min="13826" max="13826" width="23.7109375" style="17" customWidth="1"/>
    <col min="13827" max="13827" width="6.7109375" style="17" bestFit="1" customWidth="1"/>
    <col min="13828" max="13837" width="12.140625" style="17" customWidth="1"/>
    <col min="13838" max="13838" width="11.140625" style="17" customWidth="1"/>
    <col min="13839" max="14080" width="11.42578125" style="17"/>
    <col min="14081" max="14081" width="0" style="17" hidden="1" customWidth="1"/>
    <col min="14082" max="14082" width="23.7109375" style="17" customWidth="1"/>
    <col min="14083" max="14083" width="6.7109375" style="17" bestFit="1" customWidth="1"/>
    <col min="14084" max="14093" width="12.140625" style="17" customWidth="1"/>
    <col min="14094" max="14094" width="11.140625" style="17" customWidth="1"/>
    <col min="14095" max="14336" width="11.42578125" style="17"/>
    <col min="14337" max="14337" width="0" style="17" hidden="1" customWidth="1"/>
    <col min="14338" max="14338" width="23.7109375" style="17" customWidth="1"/>
    <col min="14339" max="14339" width="6.7109375" style="17" bestFit="1" customWidth="1"/>
    <col min="14340" max="14349" width="12.140625" style="17" customWidth="1"/>
    <col min="14350" max="14350" width="11.140625" style="17" customWidth="1"/>
    <col min="14351" max="14592" width="11.42578125" style="17"/>
    <col min="14593" max="14593" width="0" style="17" hidden="1" customWidth="1"/>
    <col min="14594" max="14594" width="23.7109375" style="17" customWidth="1"/>
    <col min="14595" max="14595" width="6.7109375" style="17" bestFit="1" customWidth="1"/>
    <col min="14596" max="14605" width="12.140625" style="17" customWidth="1"/>
    <col min="14606" max="14606" width="11.140625" style="17" customWidth="1"/>
    <col min="14607" max="14848" width="11.42578125" style="17"/>
    <col min="14849" max="14849" width="0" style="17" hidden="1" customWidth="1"/>
    <col min="14850" max="14850" width="23.7109375" style="17" customWidth="1"/>
    <col min="14851" max="14851" width="6.7109375" style="17" bestFit="1" customWidth="1"/>
    <col min="14852" max="14861" width="12.140625" style="17" customWidth="1"/>
    <col min="14862" max="14862" width="11.140625" style="17" customWidth="1"/>
    <col min="14863" max="15104" width="11.42578125" style="17"/>
    <col min="15105" max="15105" width="0" style="17" hidden="1" customWidth="1"/>
    <col min="15106" max="15106" width="23.7109375" style="17" customWidth="1"/>
    <col min="15107" max="15107" width="6.7109375" style="17" bestFit="1" customWidth="1"/>
    <col min="15108" max="15117" width="12.140625" style="17" customWidth="1"/>
    <col min="15118" max="15118" width="11.140625" style="17" customWidth="1"/>
    <col min="15119" max="15360" width="11.42578125" style="17"/>
    <col min="15361" max="15361" width="0" style="17" hidden="1" customWidth="1"/>
    <col min="15362" max="15362" width="23.7109375" style="17" customWidth="1"/>
    <col min="15363" max="15363" width="6.7109375" style="17" bestFit="1" customWidth="1"/>
    <col min="15364" max="15373" width="12.140625" style="17" customWidth="1"/>
    <col min="15374" max="15374" width="11.140625" style="17" customWidth="1"/>
    <col min="15375" max="15616" width="11.42578125" style="17"/>
    <col min="15617" max="15617" width="0" style="17" hidden="1" customWidth="1"/>
    <col min="15618" max="15618" width="23.7109375" style="17" customWidth="1"/>
    <col min="15619" max="15619" width="6.7109375" style="17" bestFit="1" customWidth="1"/>
    <col min="15620" max="15629" width="12.140625" style="17" customWidth="1"/>
    <col min="15630" max="15630" width="11.140625" style="17" customWidth="1"/>
    <col min="15631" max="15872" width="11.42578125" style="17"/>
    <col min="15873" max="15873" width="0" style="17" hidden="1" customWidth="1"/>
    <col min="15874" max="15874" width="23.7109375" style="17" customWidth="1"/>
    <col min="15875" max="15875" width="6.7109375" style="17" bestFit="1" customWidth="1"/>
    <col min="15876" max="15885" width="12.140625" style="17" customWidth="1"/>
    <col min="15886" max="15886" width="11.140625" style="17" customWidth="1"/>
    <col min="15887" max="16128" width="11.42578125" style="17"/>
    <col min="16129" max="16129" width="0" style="17" hidden="1" customWidth="1"/>
    <col min="16130" max="16130" width="23.7109375" style="17" customWidth="1"/>
    <col min="16131" max="16131" width="6.7109375" style="17" bestFit="1" customWidth="1"/>
    <col min="16132" max="16141" width="12.140625" style="17" customWidth="1"/>
    <col min="16142" max="16142" width="11.140625" style="17" customWidth="1"/>
    <col min="16143" max="16384" width="11.42578125" style="17"/>
  </cols>
  <sheetData>
    <row r="1" spans="1:14" ht="18" x14ac:dyDescent="0.25">
      <c r="A1" s="30"/>
      <c r="B1" s="340"/>
      <c r="C1" s="31"/>
      <c r="D1" s="32"/>
      <c r="E1" s="798" t="s">
        <v>343</v>
      </c>
      <c r="F1" s="798"/>
      <c r="G1" s="798"/>
      <c r="H1" s="798"/>
      <c r="I1" s="31"/>
      <c r="J1" s="33" t="s">
        <v>8</v>
      </c>
      <c r="K1" s="34"/>
      <c r="L1" s="31"/>
      <c r="M1" s="35" t="s">
        <v>9</v>
      </c>
    </row>
    <row r="2" spans="1:14" ht="13.5" thickBot="1" x14ac:dyDescent="0.25">
      <c r="A2" s="36"/>
      <c r="B2" s="284" t="str">
        <f>CONCATENATE("Antragsteller: ",Deckblatt!C22)</f>
        <v xml:space="preserve">Antragsteller: </v>
      </c>
      <c r="C2" s="37"/>
      <c r="D2" s="37"/>
      <c r="E2" s="37"/>
      <c r="F2" s="38"/>
      <c r="G2" s="38"/>
      <c r="H2" s="38"/>
      <c r="I2" s="38"/>
      <c r="J2" s="26"/>
      <c r="K2" s="39"/>
      <c r="L2" s="180"/>
      <c r="M2" s="40"/>
    </row>
    <row r="3" spans="1:14" ht="13.5" customHeight="1" x14ac:dyDescent="0.2">
      <c r="A3" s="338">
        <v>4</v>
      </c>
      <c r="B3" s="341" t="s">
        <v>10</v>
      </c>
      <c r="C3" s="41"/>
      <c r="D3" s="809">
        <f>Deckblatt!D37</f>
        <v>0</v>
      </c>
      <c r="E3" s="810"/>
      <c r="F3" s="811">
        <f>Deckblatt!H37</f>
        <v>4</v>
      </c>
      <c r="G3" s="810"/>
      <c r="H3" s="384" t="s">
        <v>332</v>
      </c>
      <c r="I3" s="42"/>
      <c r="J3" s="42"/>
      <c r="K3" s="42"/>
      <c r="L3" s="750">
        <f>D3</f>
        <v>0</v>
      </c>
      <c r="M3" s="379">
        <f>F3</f>
        <v>4</v>
      </c>
      <c r="N3" s="419"/>
    </row>
    <row r="4" spans="1:14" s="425" customFormat="1" ht="24.75" customHeight="1" x14ac:dyDescent="0.2">
      <c r="A4" s="703">
        <f t="shared" ref="A4:A54" si="0">SUM(A3+1)</f>
        <v>5</v>
      </c>
      <c r="B4" s="704" t="s">
        <v>11</v>
      </c>
      <c r="C4" s="705" t="s">
        <v>415</v>
      </c>
      <c r="D4" s="706" t="s">
        <v>13</v>
      </c>
      <c r="E4" s="707" t="s">
        <v>409</v>
      </c>
      <c r="F4" s="708" t="s">
        <v>13</v>
      </c>
      <c r="G4" s="707" t="s">
        <v>409</v>
      </c>
      <c r="H4" s="709" t="s">
        <v>410</v>
      </c>
      <c r="I4" s="710"/>
      <c r="J4" s="710"/>
      <c r="K4" s="748"/>
      <c r="L4" s="751" t="s">
        <v>14</v>
      </c>
      <c r="M4" s="711" t="s">
        <v>14</v>
      </c>
      <c r="N4" s="712"/>
    </row>
    <row r="5" spans="1:14" ht="14.1" customHeight="1" x14ac:dyDescent="0.25">
      <c r="A5" s="339">
        <f t="shared" si="0"/>
        <v>6</v>
      </c>
      <c r="B5" s="754" t="s">
        <v>137</v>
      </c>
      <c r="C5" s="43">
        <v>6100</v>
      </c>
      <c r="D5" s="76"/>
      <c r="E5" s="44"/>
      <c r="F5" s="192"/>
      <c r="G5" s="44"/>
      <c r="H5" s="815"/>
      <c r="I5" s="816"/>
      <c r="J5" s="817"/>
      <c r="K5" s="749"/>
      <c r="L5" s="765"/>
      <c r="M5" s="764"/>
    </row>
    <row r="6" spans="1:14" ht="14.1" customHeight="1" x14ac:dyDescent="0.25">
      <c r="A6" s="339">
        <f t="shared" si="0"/>
        <v>7</v>
      </c>
      <c r="B6" s="347" t="s">
        <v>15</v>
      </c>
      <c r="C6" s="45">
        <v>6104</v>
      </c>
      <c r="D6" s="80"/>
      <c r="E6" s="46"/>
      <c r="F6" s="697"/>
      <c r="G6" s="46"/>
      <c r="H6" s="815"/>
      <c r="I6" s="816"/>
      <c r="J6" s="817"/>
      <c r="K6" s="749"/>
      <c r="L6" s="765"/>
      <c r="M6" s="764"/>
    </row>
    <row r="7" spans="1:14" ht="14.1" customHeight="1" x14ac:dyDescent="0.25">
      <c r="A7" s="339">
        <f t="shared" si="0"/>
        <v>8</v>
      </c>
      <c r="B7" s="347" t="s">
        <v>510</v>
      </c>
      <c r="C7" s="45">
        <v>6108</v>
      </c>
      <c r="D7" s="80"/>
      <c r="E7" s="46"/>
      <c r="F7" s="697"/>
      <c r="G7" s="46"/>
      <c r="H7" s="815"/>
      <c r="I7" s="816"/>
      <c r="J7" s="817"/>
      <c r="K7" s="749"/>
      <c r="L7" s="765"/>
      <c r="M7" s="764"/>
    </row>
    <row r="8" spans="1:14" ht="14.1" customHeight="1" x14ac:dyDescent="0.25">
      <c r="A8" s="339"/>
      <c r="B8" s="347" t="s">
        <v>413</v>
      </c>
      <c r="C8" s="45"/>
      <c r="D8" s="713"/>
      <c r="E8" s="714"/>
      <c r="F8" s="715"/>
      <c r="G8" s="714"/>
      <c r="H8" s="815"/>
      <c r="I8" s="816"/>
      <c r="J8" s="817"/>
      <c r="K8" s="749"/>
      <c r="L8" s="765"/>
      <c r="M8" s="764"/>
    </row>
    <row r="9" spans="1:14" ht="14.1" customHeight="1" x14ac:dyDescent="0.25">
      <c r="A9" s="339">
        <f>SUM(A7+1)</f>
        <v>9</v>
      </c>
      <c r="B9" s="347" t="s">
        <v>411</v>
      </c>
      <c r="C9" s="45">
        <v>6110</v>
      </c>
      <c r="D9" s="80"/>
      <c r="E9" s="46"/>
      <c r="F9" s="697"/>
      <c r="G9" s="46"/>
      <c r="H9" s="815"/>
      <c r="I9" s="816"/>
      <c r="J9" s="817"/>
      <c r="K9" s="749"/>
      <c r="L9" s="765"/>
      <c r="M9" s="764"/>
    </row>
    <row r="10" spans="1:14" ht="14.1" customHeight="1" x14ac:dyDescent="0.25">
      <c r="A10" s="339">
        <f t="shared" si="0"/>
        <v>10</v>
      </c>
      <c r="B10" s="347" t="s">
        <v>412</v>
      </c>
      <c r="C10" s="45">
        <v>6111</v>
      </c>
      <c r="D10" s="695"/>
      <c r="E10" s="428"/>
      <c r="F10" s="696"/>
      <c r="G10" s="428"/>
      <c r="H10" s="815"/>
      <c r="I10" s="816"/>
      <c r="J10" s="817"/>
      <c r="K10" s="749"/>
      <c r="L10" s="765"/>
      <c r="M10" s="764"/>
    </row>
    <row r="11" spans="1:14" ht="14.1" customHeight="1" x14ac:dyDescent="0.25">
      <c r="A11" s="339">
        <f t="shared" si="0"/>
        <v>11</v>
      </c>
      <c r="B11" s="347" t="s">
        <v>414</v>
      </c>
      <c r="C11" s="45">
        <v>6112</v>
      </c>
      <c r="D11" s="695"/>
      <c r="E11" s="428"/>
      <c r="F11" s="696"/>
      <c r="G11" s="428"/>
      <c r="H11" s="815"/>
      <c r="I11" s="816"/>
      <c r="J11" s="817"/>
      <c r="K11" s="749"/>
      <c r="L11" s="765" t="s">
        <v>16</v>
      </c>
      <c r="M11" s="764"/>
    </row>
    <row r="12" spans="1:14" ht="14.1" customHeight="1" x14ac:dyDescent="0.2">
      <c r="A12" s="339">
        <f t="shared" si="0"/>
        <v>12</v>
      </c>
      <c r="B12" s="347" t="s">
        <v>511</v>
      </c>
      <c r="C12" s="45">
        <v>6113</v>
      </c>
      <c r="D12" s="695"/>
      <c r="E12" s="428"/>
      <c r="F12" s="696"/>
      <c r="G12" s="428"/>
      <c r="H12" s="47"/>
      <c r="I12" s="47"/>
      <c r="J12" s="47"/>
      <c r="K12" s="749"/>
      <c r="L12" s="752" t="s">
        <v>16</v>
      </c>
      <c r="M12" s="442"/>
    </row>
    <row r="13" spans="1:14" ht="14.1" customHeight="1" x14ac:dyDescent="0.2">
      <c r="A13" s="339">
        <f t="shared" si="0"/>
        <v>13</v>
      </c>
      <c r="B13" s="347" t="s">
        <v>17</v>
      </c>
      <c r="C13" s="45"/>
      <c r="D13" s="427"/>
      <c r="E13" s="49"/>
      <c r="F13" s="193"/>
      <c r="G13" s="49"/>
      <c r="H13" s="47"/>
      <c r="I13" s="47"/>
      <c r="J13" s="47"/>
      <c r="K13" s="749"/>
      <c r="L13" s="752" t="s">
        <v>16</v>
      </c>
      <c r="M13" s="442"/>
    </row>
    <row r="14" spans="1:14" ht="14.1" customHeight="1" x14ac:dyDescent="0.2">
      <c r="A14" s="339">
        <f t="shared" si="0"/>
        <v>14</v>
      </c>
      <c r="B14" s="347" t="s">
        <v>18</v>
      </c>
      <c r="C14" s="45"/>
      <c r="D14" s="427"/>
      <c r="E14" s="49"/>
      <c r="F14" s="193"/>
      <c r="G14" s="49"/>
      <c r="H14" s="47"/>
      <c r="I14" s="47"/>
      <c r="J14" s="47"/>
      <c r="K14" s="749"/>
      <c r="L14" s="753" t="s">
        <v>16</v>
      </c>
      <c r="M14" s="442"/>
    </row>
    <row r="15" spans="1:14" ht="14.1" customHeight="1" x14ac:dyDescent="0.2">
      <c r="A15" s="339">
        <f t="shared" si="0"/>
        <v>15</v>
      </c>
      <c r="B15" s="347" t="s">
        <v>512</v>
      </c>
      <c r="C15" s="45">
        <v>6114</v>
      </c>
      <c r="D15" s="695"/>
      <c r="E15" s="428"/>
      <c r="F15" s="696"/>
      <c r="G15" s="428"/>
      <c r="H15" s="812" t="s">
        <v>19</v>
      </c>
      <c r="I15" s="813"/>
      <c r="J15" s="813"/>
      <c r="K15" s="813"/>
      <c r="L15" s="813"/>
      <c r="M15" s="814"/>
    </row>
    <row r="16" spans="1:14" ht="14.1" customHeight="1" x14ac:dyDescent="0.2">
      <c r="A16" s="339">
        <f t="shared" si="0"/>
        <v>16</v>
      </c>
      <c r="B16" s="347" t="s">
        <v>17</v>
      </c>
      <c r="C16" s="45"/>
      <c r="D16" s="427"/>
      <c r="E16" s="49"/>
      <c r="F16" s="48"/>
      <c r="G16" s="49"/>
      <c r="H16" s="50" t="s">
        <v>21</v>
      </c>
      <c r="I16" s="51"/>
      <c r="J16" s="52"/>
      <c r="K16" s="53"/>
      <c r="L16" s="761" t="s">
        <v>16</v>
      </c>
      <c r="M16" s="762"/>
    </row>
    <row r="17" spans="1:14" ht="14.1" customHeight="1" x14ac:dyDescent="0.2">
      <c r="A17" s="339">
        <f t="shared" si="0"/>
        <v>17</v>
      </c>
      <c r="B17" s="347" t="s">
        <v>18</v>
      </c>
      <c r="C17" s="45"/>
      <c r="D17" s="427"/>
      <c r="E17" s="49"/>
      <c r="F17" s="48"/>
      <c r="G17" s="49"/>
      <c r="H17" s="385" t="s">
        <v>333</v>
      </c>
      <c r="I17" s="55"/>
      <c r="J17" s="56"/>
      <c r="K17" s="47"/>
      <c r="L17" s="763" t="s">
        <v>16</v>
      </c>
      <c r="M17" s="764"/>
    </row>
    <row r="18" spans="1:14" ht="14.1" customHeight="1" x14ac:dyDescent="0.2">
      <c r="A18" s="339">
        <f t="shared" si="0"/>
        <v>18</v>
      </c>
      <c r="B18" s="347" t="s">
        <v>20</v>
      </c>
      <c r="C18" s="45">
        <v>6116</v>
      </c>
      <c r="D18" s="695"/>
      <c r="E18" s="428"/>
      <c r="F18" s="696"/>
      <c r="G18" s="428"/>
      <c r="H18" s="385" t="s">
        <v>334</v>
      </c>
      <c r="I18" s="55"/>
      <c r="J18" s="56"/>
      <c r="K18" s="47"/>
      <c r="L18" s="763" t="s">
        <v>16</v>
      </c>
      <c r="M18" s="764"/>
    </row>
    <row r="19" spans="1:14" ht="14.1" customHeight="1" x14ac:dyDescent="0.2">
      <c r="A19" s="339">
        <f t="shared" si="0"/>
        <v>19</v>
      </c>
      <c r="B19" s="347" t="s">
        <v>22</v>
      </c>
      <c r="C19" s="45">
        <v>6118</v>
      </c>
      <c r="D19" s="80"/>
      <c r="E19" s="46"/>
      <c r="F19" s="697"/>
      <c r="G19" s="46"/>
      <c r="H19" s="385" t="s">
        <v>335</v>
      </c>
      <c r="I19" s="55"/>
      <c r="J19" s="56"/>
      <c r="K19" s="47"/>
      <c r="L19" s="763" t="s">
        <v>16</v>
      </c>
      <c r="M19" s="764"/>
    </row>
    <row r="20" spans="1:14" ht="14.1" customHeight="1" x14ac:dyDescent="0.2">
      <c r="A20" s="339">
        <f t="shared" si="0"/>
        <v>20</v>
      </c>
      <c r="B20" s="347" t="s">
        <v>23</v>
      </c>
      <c r="C20" s="45">
        <v>6119</v>
      </c>
      <c r="D20" s="57">
        <f>SUM(D5:D7,D15,D18:D19,D9:D12)</f>
        <v>0</v>
      </c>
      <c r="E20" s="58">
        <f>SUM(E5:E12,E15,E18:E19)</f>
        <v>0</v>
      </c>
      <c r="F20" s="59">
        <f>SUM(F5:F12,F15,F18:F19)</f>
        <v>0</v>
      </c>
      <c r="G20" s="57">
        <f>SUM(G5:G12,G15,G18:G19)</f>
        <v>0</v>
      </c>
      <c r="H20" s="385" t="s">
        <v>336</v>
      </c>
      <c r="I20" s="55"/>
      <c r="J20" s="56"/>
      <c r="K20" s="47"/>
      <c r="L20" s="763" t="s">
        <v>16</v>
      </c>
      <c r="M20" s="764"/>
    </row>
    <row r="21" spans="1:14" ht="25.5" x14ac:dyDescent="0.2">
      <c r="A21" s="339">
        <f t="shared" si="0"/>
        <v>21</v>
      </c>
      <c r="B21" s="347" t="s">
        <v>24</v>
      </c>
      <c r="C21" s="45">
        <v>6121</v>
      </c>
      <c r="D21" s="76"/>
      <c r="E21" s="44"/>
      <c r="F21" s="192"/>
      <c r="G21" s="44"/>
      <c r="H21" s="385"/>
      <c r="I21" s="55"/>
      <c r="J21" s="56"/>
      <c r="K21" s="47"/>
      <c r="L21" s="436"/>
      <c r="M21" s="437"/>
    </row>
    <row r="22" spans="1:14" ht="18.75" customHeight="1" x14ac:dyDescent="0.2">
      <c r="A22" s="339">
        <f t="shared" si="0"/>
        <v>22</v>
      </c>
      <c r="B22" s="347" t="s">
        <v>25</v>
      </c>
      <c r="C22" s="45">
        <v>6122</v>
      </c>
      <c r="D22" s="80"/>
      <c r="E22" s="46"/>
      <c r="F22" s="697"/>
      <c r="G22" s="46"/>
      <c r="H22" s="54" t="s">
        <v>27</v>
      </c>
      <c r="I22" s="55"/>
      <c r="J22" s="56"/>
      <c r="K22" s="47"/>
      <c r="L22" s="763" t="s">
        <v>16</v>
      </c>
      <c r="M22" s="764"/>
    </row>
    <row r="23" spans="1:14" x14ac:dyDescent="0.2">
      <c r="A23" s="339">
        <f t="shared" si="0"/>
        <v>23</v>
      </c>
      <c r="B23" s="347" t="s">
        <v>26</v>
      </c>
      <c r="C23" s="45">
        <v>6128</v>
      </c>
      <c r="D23" s="699"/>
      <c r="E23" s="68"/>
      <c r="F23" s="702"/>
      <c r="G23" s="68"/>
      <c r="H23" s="385" t="s">
        <v>337</v>
      </c>
      <c r="I23" s="55"/>
      <c r="J23" s="56"/>
      <c r="K23" s="47"/>
      <c r="L23" s="763" t="s">
        <v>16</v>
      </c>
      <c r="M23" s="764"/>
    </row>
    <row r="24" spans="1:14" x14ac:dyDescent="0.2">
      <c r="A24" s="339">
        <f t="shared" si="0"/>
        <v>24</v>
      </c>
      <c r="B24" s="755" t="s">
        <v>28</v>
      </c>
      <c r="C24" s="60">
        <v>6129</v>
      </c>
      <c r="D24" s="717">
        <f>SUM(D20:D23)</f>
        <v>0</v>
      </c>
      <c r="E24" s="718">
        <f>SUM(E20:E23)</f>
        <v>0</v>
      </c>
      <c r="F24" s="719">
        <f>SUM(F20:F23)</f>
        <v>0</v>
      </c>
      <c r="G24" s="720">
        <f>SUM(G20:G23)</f>
        <v>0</v>
      </c>
      <c r="H24" s="385" t="s">
        <v>338</v>
      </c>
      <c r="I24" s="386"/>
      <c r="J24" s="387"/>
      <c r="K24" s="47"/>
      <c r="L24" s="763" t="s">
        <v>16</v>
      </c>
      <c r="M24" s="764"/>
    </row>
    <row r="25" spans="1:14" x14ac:dyDescent="0.2">
      <c r="A25" s="339">
        <f t="shared" si="0"/>
        <v>25</v>
      </c>
      <c r="B25" s="344" t="s">
        <v>29</v>
      </c>
      <c r="C25" s="61"/>
      <c r="D25" s="62"/>
      <c r="E25" s="44"/>
      <c r="F25" s="62"/>
      <c r="G25" s="44"/>
      <c r="H25" s="389"/>
      <c r="I25" s="390"/>
      <c r="J25" s="391"/>
      <c r="K25" s="53"/>
      <c r="L25" s="438"/>
      <c r="M25" s="439"/>
    </row>
    <row r="26" spans="1:14" x14ac:dyDescent="0.2">
      <c r="A26" s="339">
        <f t="shared" si="0"/>
        <v>26</v>
      </c>
      <c r="B26" s="344" t="s">
        <v>30</v>
      </c>
      <c r="C26" s="66"/>
      <c r="D26" s="67"/>
      <c r="E26" s="428"/>
      <c r="F26" s="67"/>
      <c r="G26" s="68"/>
      <c r="H26" s="388"/>
      <c r="I26" s="63"/>
      <c r="J26" s="64"/>
      <c r="K26" s="65"/>
      <c r="L26" s="440"/>
      <c r="M26" s="441"/>
    </row>
    <row r="27" spans="1:14" ht="12.75" customHeight="1" x14ac:dyDescent="0.2">
      <c r="A27" s="339">
        <f t="shared" si="0"/>
        <v>27</v>
      </c>
      <c r="B27" s="345" t="s">
        <v>31</v>
      </c>
      <c r="C27" s="69"/>
      <c r="D27" s="799">
        <f>D3</f>
        <v>0</v>
      </c>
      <c r="E27" s="800"/>
      <c r="F27" s="800"/>
      <c r="G27" s="800"/>
      <c r="H27" s="801"/>
      <c r="I27" s="802">
        <f>F3</f>
        <v>4</v>
      </c>
      <c r="J27" s="803"/>
      <c r="K27" s="803"/>
      <c r="L27" s="803"/>
      <c r="M27" s="804"/>
    </row>
    <row r="28" spans="1:14" s="420" customFormat="1" ht="60" x14ac:dyDescent="0.2">
      <c r="A28" s="339">
        <f t="shared" si="0"/>
        <v>28</v>
      </c>
      <c r="B28" s="346" t="s">
        <v>32</v>
      </c>
      <c r="C28" s="70" t="s">
        <v>12</v>
      </c>
      <c r="D28" s="70" t="s">
        <v>330</v>
      </c>
      <c r="E28" s="70" t="s">
        <v>33</v>
      </c>
      <c r="F28" s="70" t="s">
        <v>419</v>
      </c>
      <c r="G28" s="70" t="s">
        <v>34</v>
      </c>
      <c r="H28" s="71" t="s">
        <v>35</v>
      </c>
      <c r="I28" s="72" t="s">
        <v>330</v>
      </c>
      <c r="J28" s="70" t="s">
        <v>33</v>
      </c>
      <c r="K28" s="70" t="s">
        <v>420</v>
      </c>
      <c r="L28" s="73" t="s">
        <v>34</v>
      </c>
      <c r="M28" s="74" t="s">
        <v>35</v>
      </c>
    </row>
    <row r="29" spans="1:14" ht="12.75" customHeight="1" x14ac:dyDescent="0.2">
      <c r="A29" s="339">
        <f t="shared" si="0"/>
        <v>29</v>
      </c>
      <c r="B29" s="342" t="s">
        <v>36</v>
      </c>
      <c r="C29" s="75">
        <v>4001</v>
      </c>
      <c r="D29" s="76"/>
      <c r="E29" s="76"/>
      <c r="F29" s="76"/>
      <c r="G29" s="76"/>
      <c r="H29" s="77">
        <f t="shared" ref="H29:H53" si="1">IF(ISERROR(D29*G29),0,(D29*G29))</f>
        <v>0</v>
      </c>
      <c r="I29" s="192"/>
      <c r="J29" s="76"/>
      <c r="K29" s="76"/>
      <c r="L29" s="76"/>
      <c r="M29" s="78">
        <f t="shared" ref="M29:M53" si="2">IF(ISERROR(I29*L29),0,(I29*L29))</f>
        <v>0</v>
      </c>
      <c r="N29" s="421"/>
    </row>
    <row r="30" spans="1:14" x14ac:dyDescent="0.2">
      <c r="A30" s="339">
        <f t="shared" si="0"/>
        <v>30</v>
      </c>
      <c r="B30" s="343" t="s">
        <v>37</v>
      </c>
      <c r="C30" s="79">
        <v>4002</v>
      </c>
      <c r="D30" s="80"/>
      <c r="E30" s="80"/>
      <c r="F30" s="80"/>
      <c r="G30" s="80"/>
      <c r="H30" s="81">
        <f t="shared" si="1"/>
        <v>0</v>
      </c>
      <c r="I30" s="697"/>
      <c r="J30" s="80"/>
      <c r="K30" s="80"/>
      <c r="L30" s="80"/>
      <c r="M30" s="82">
        <f t="shared" si="2"/>
        <v>0</v>
      </c>
      <c r="N30" s="421"/>
    </row>
    <row r="31" spans="1:14" x14ac:dyDescent="0.2">
      <c r="A31" s="339">
        <f t="shared" si="0"/>
        <v>31</v>
      </c>
      <c r="B31" s="343" t="s">
        <v>38</v>
      </c>
      <c r="C31" s="79">
        <v>4003</v>
      </c>
      <c r="D31" s="80"/>
      <c r="E31" s="80"/>
      <c r="F31" s="80"/>
      <c r="G31" s="80"/>
      <c r="H31" s="81">
        <f t="shared" si="1"/>
        <v>0</v>
      </c>
      <c r="I31" s="697"/>
      <c r="J31" s="80"/>
      <c r="K31" s="80"/>
      <c r="L31" s="80"/>
      <c r="M31" s="82">
        <f t="shared" si="2"/>
        <v>0</v>
      </c>
      <c r="N31" s="421"/>
    </row>
    <row r="32" spans="1:14" x14ac:dyDescent="0.2">
      <c r="A32" s="339">
        <f t="shared" si="0"/>
        <v>32</v>
      </c>
      <c r="B32" s="343" t="s">
        <v>39</v>
      </c>
      <c r="C32" s="79">
        <v>4004</v>
      </c>
      <c r="D32" s="80"/>
      <c r="E32" s="80"/>
      <c r="F32" s="80"/>
      <c r="G32" s="80"/>
      <c r="H32" s="81">
        <f t="shared" si="1"/>
        <v>0</v>
      </c>
      <c r="I32" s="697"/>
      <c r="J32" s="80"/>
      <c r="K32" s="80"/>
      <c r="L32" s="80"/>
      <c r="M32" s="82">
        <f t="shared" si="2"/>
        <v>0</v>
      </c>
      <c r="N32" s="421"/>
    </row>
    <row r="33" spans="1:14" x14ac:dyDescent="0.2">
      <c r="A33" s="339">
        <f t="shared" si="0"/>
        <v>33</v>
      </c>
      <c r="B33" s="343" t="s">
        <v>40</v>
      </c>
      <c r="C33" s="79">
        <v>4005</v>
      </c>
      <c r="D33" s="80"/>
      <c r="E33" s="80"/>
      <c r="F33" s="80"/>
      <c r="G33" s="80"/>
      <c r="H33" s="81">
        <f t="shared" si="1"/>
        <v>0</v>
      </c>
      <c r="I33" s="697"/>
      <c r="J33" s="80"/>
      <c r="K33" s="80"/>
      <c r="L33" s="80"/>
      <c r="M33" s="82">
        <f t="shared" si="2"/>
        <v>0</v>
      </c>
      <c r="N33" s="421"/>
    </row>
    <row r="34" spans="1:14" x14ac:dyDescent="0.2">
      <c r="A34" s="339">
        <f t="shared" si="0"/>
        <v>34</v>
      </c>
      <c r="B34" s="343" t="s">
        <v>41</v>
      </c>
      <c r="C34" s="79">
        <v>4006</v>
      </c>
      <c r="D34" s="80"/>
      <c r="E34" s="80"/>
      <c r="F34" s="80"/>
      <c r="G34" s="80"/>
      <c r="H34" s="81">
        <f t="shared" si="1"/>
        <v>0</v>
      </c>
      <c r="I34" s="697"/>
      <c r="J34" s="80"/>
      <c r="K34" s="80"/>
      <c r="L34" s="80"/>
      <c r="M34" s="82">
        <f t="shared" si="2"/>
        <v>0</v>
      </c>
      <c r="N34" s="421"/>
    </row>
    <row r="35" spans="1:14" x14ac:dyDescent="0.2">
      <c r="A35" s="339">
        <f t="shared" si="0"/>
        <v>35</v>
      </c>
      <c r="B35" s="343" t="s">
        <v>42</v>
      </c>
      <c r="C35" s="79">
        <v>4007</v>
      </c>
      <c r="D35" s="80"/>
      <c r="E35" s="80"/>
      <c r="F35" s="80"/>
      <c r="G35" s="80"/>
      <c r="H35" s="81">
        <f t="shared" si="1"/>
        <v>0</v>
      </c>
      <c r="I35" s="697"/>
      <c r="J35" s="80"/>
      <c r="K35" s="80"/>
      <c r="L35" s="80"/>
      <c r="M35" s="82">
        <f t="shared" si="2"/>
        <v>0</v>
      </c>
      <c r="N35" s="422"/>
    </row>
    <row r="36" spans="1:14" x14ac:dyDescent="0.2">
      <c r="A36" s="339">
        <f t="shared" si="0"/>
        <v>36</v>
      </c>
      <c r="B36" s="429"/>
      <c r="C36" s="430"/>
      <c r="D36" s="80"/>
      <c r="E36" s="80"/>
      <c r="F36" s="80"/>
      <c r="G36" s="80"/>
      <c r="H36" s="85">
        <f t="shared" si="1"/>
        <v>0</v>
      </c>
      <c r="I36" s="697"/>
      <c r="J36" s="80"/>
      <c r="K36" s="80"/>
      <c r="L36" s="80"/>
      <c r="M36" s="86">
        <f t="shared" si="2"/>
        <v>0</v>
      </c>
      <c r="N36" s="421"/>
    </row>
    <row r="37" spans="1:14" x14ac:dyDescent="0.2">
      <c r="A37" s="339">
        <f t="shared" si="0"/>
        <v>37</v>
      </c>
      <c r="B37" s="429"/>
      <c r="C37" s="430"/>
      <c r="D37" s="80"/>
      <c r="E37" s="80"/>
      <c r="F37" s="80"/>
      <c r="G37" s="80"/>
      <c r="H37" s="85">
        <f t="shared" si="1"/>
        <v>0</v>
      </c>
      <c r="I37" s="697"/>
      <c r="J37" s="80"/>
      <c r="K37" s="80"/>
      <c r="L37" s="80"/>
      <c r="M37" s="86">
        <f t="shared" si="2"/>
        <v>0</v>
      </c>
      <c r="N37" s="421"/>
    </row>
    <row r="38" spans="1:14" ht="12.75" customHeight="1" x14ac:dyDescent="0.2">
      <c r="A38" s="339">
        <f t="shared" si="0"/>
        <v>38</v>
      </c>
      <c r="B38" s="431"/>
      <c r="C38" s="432"/>
      <c r="D38" s="80"/>
      <c r="E38" s="80"/>
      <c r="F38" s="80"/>
      <c r="G38" s="80"/>
      <c r="H38" s="81">
        <f t="shared" si="1"/>
        <v>0</v>
      </c>
      <c r="I38" s="697"/>
      <c r="J38" s="80"/>
      <c r="K38" s="80"/>
      <c r="L38" s="80"/>
      <c r="M38" s="82">
        <f t="shared" si="2"/>
        <v>0</v>
      </c>
      <c r="N38" s="421"/>
    </row>
    <row r="39" spans="1:14" x14ac:dyDescent="0.2">
      <c r="A39" s="339">
        <f t="shared" si="0"/>
        <v>39</v>
      </c>
      <c r="B39" s="431"/>
      <c r="C39" s="432"/>
      <c r="D39" s="80"/>
      <c r="E39" s="80"/>
      <c r="F39" s="80"/>
      <c r="G39" s="80"/>
      <c r="H39" s="81">
        <f t="shared" si="1"/>
        <v>0</v>
      </c>
      <c r="I39" s="697"/>
      <c r="J39" s="80"/>
      <c r="K39" s="80"/>
      <c r="L39" s="80"/>
      <c r="M39" s="82">
        <f t="shared" si="2"/>
        <v>0</v>
      </c>
      <c r="N39" s="421"/>
    </row>
    <row r="40" spans="1:14" x14ac:dyDescent="0.2">
      <c r="A40" s="339">
        <f t="shared" si="0"/>
        <v>40</v>
      </c>
      <c r="B40" s="343" t="s">
        <v>43</v>
      </c>
      <c r="C40" s="79">
        <v>4070</v>
      </c>
      <c r="D40" s="80"/>
      <c r="E40" s="80"/>
      <c r="F40" s="80"/>
      <c r="G40" s="80"/>
      <c r="H40" s="81">
        <f t="shared" si="1"/>
        <v>0</v>
      </c>
      <c r="I40" s="697"/>
      <c r="J40" s="80"/>
      <c r="K40" s="80"/>
      <c r="L40" s="80"/>
      <c r="M40" s="82">
        <f t="shared" si="2"/>
        <v>0</v>
      </c>
      <c r="N40" s="421"/>
    </row>
    <row r="41" spans="1:14" x14ac:dyDescent="0.2">
      <c r="A41" s="339">
        <f t="shared" si="0"/>
        <v>41</v>
      </c>
      <c r="B41" s="343" t="s">
        <v>44</v>
      </c>
      <c r="C41" s="79">
        <v>4072</v>
      </c>
      <c r="D41" s="80"/>
      <c r="E41" s="80"/>
      <c r="F41" s="80"/>
      <c r="G41" s="80"/>
      <c r="H41" s="81">
        <f t="shared" si="1"/>
        <v>0</v>
      </c>
      <c r="I41" s="697"/>
      <c r="J41" s="80"/>
      <c r="K41" s="80"/>
      <c r="L41" s="80"/>
      <c r="M41" s="82">
        <f t="shared" si="2"/>
        <v>0</v>
      </c>
      <c r="N41" s="421"/>
    </row>
    <row r="42" spans="1:14" ht="12.75" customHeight="1" x14ac:dyDescent="0.2">
      <c r="A42" s="339">
        <f t="shared" si="0"/>
        <v>42</v>
      </c>
      <c r="B42" s="348" t="s">
        <v>45</v>
      </c>
      <c r="C42" s="87">
        <v>4073</v>
      </c>
      <c r="D42" s="80"/>
      <c r="E42" s="80"/>
      <c r="F42" s="80"/>
      <c r="G42" s="80"/>
      <c r="H42" s="81">
        <f t="shared" si="1"/>
        <v>0</v>
      </c>
      <c r="I42" s="697"/>
      <c r="J42" s="80"/>
      <c r="K42" s="80"/>
      <c r="L42" s="80"/>
      <c r="M42" s="82">
        <f t="shared" si="2"/>
        <v>0</v>
      </c>
      <c r="N42" s="421"/>
    </row>
    <row r="43" spans="1:14" x14ac:dyDescent="0.2">
      <c r="A43" s="339">
        <f t="shared" si="0"/>
        <v>43</v>
      </c>
      <c r="B43" s="348" t="s">
        <v>46</v>
      </c>
      <c r="C43" s="87">
        <v>4074</v>
      </c>
      <c r="D43" s="80"/>
      <c r="E43" s="80"/>
      <c r="F43" s="80"/>
      <c r="G43" s="80"/>
      <c r="H43" s="81">
        <f t="shared" si="1"/>
        <v>0</v>
      </c>
      <c r="I43" s="697"/>
      <c r="J43" s="80"/>
      <c r="K43" s="80"/>
      <c r="L43" s="80"/>
      <c r="M43" s="82">
        <f t="shared" si="2"/>
        <v>0</v>
      </c>
      <c r="N43" s="421"/>
    </row>
    <row r="44" spans="1:14" x14ac:dyDescent="0.2">
      <c r="A44" s="339">
        <f t="shared" si="0"/>
        <v>44</v>
      </c>
      <c r="B44" s="348" t="s">
        <v>47</v>
      </c>
      <c r="C44" s="87">
        <v>4075</v>
      </c>
      <c r="D44" s="80"/>
      <c r="E44" s="80"/>
      <c r="F44" s="80"/>
      <c r="G44" s="80"/>
      <c r="H44" s="81">
        <f t="shared" si="1"/>
        <v>0</v>
      </c>
      <c r="I44" s="697"/>
      <c r="J44" s="80"/>
      <c r="K44" s="80"/>
      <c r="L44" s="80"/>
      <c r="M44" s="82">
        <f t="shared" si="2"/>
        <v>0</v>
      </c>
      <c r="N44" s="421"/>
    </row>
    <row r="45" spans="1:14" x14ac:dyDescent="0.2">
      <c r="A45" s="339">
        <f t="shared" si="0"/>
        <v>45</v>
      </c>
      <c r="B45" s="348" t="s">
        <v>48</v>
      </c>
      <c r="C45" s="87">
        <v>4076</v>
      </c>
      <c r="D45" s="80"/>
      <c r="E45" s="80"/>
      <c r="F45" s="80"/>
      <c r="G45" s="80"/>
      <c r="H45" s="81">
        <f t="shared" si="1"/>
        <v>0</v>
      </c>
      <c r="I45" s="697"/>
      <c r="J45" s="80"/>
      <c r="K45" s="80"/>
      <c r="L45" s="80"/>
      <c r="M45" s="82">
        <f t="shared" si="2"/>
        <v>0</v>
      </c>
      <c r="N45" s="421"/>
    </row>
    <row r="46" spans="1:14" x14ac:dyDescent="0.2">
      <c r="A46" s="339">
        <f t="shared" si="0"/>
        <v>46</v>
      </c>
      <c r="B46" s="348" t="s">
        <v>49</v>
      </c>
      <c r="C46" s="87">
        <v>4077</v>
      </c>
      <c r="D46" s="80"/>
      <c r="E46" s="80"/>
      <c r="F46" s="80"/>
      <c r="G46" s="80"/>
      <c r="H46" s="81">
        <f t="shared" si="1"/>
        <v>0</v>
      </c>
      <c r="I46" s="697"/>
      <c r="J46" s="80"/>
      <c r="K46" s="80"/>
      <c r="L46" s="80"/>
      <c r="M46" s="82">
        <f t="shared" si="2"/>
        <v>0</v>
      </c>
      <c r="N46" s="421"/>
    </row>
    <row r="47" spans="1:14" x14ac:dyDescent="0.2">
      <c r="A47" s="339">
        <f t="shared" si="0"/>
        <v>47</v>
      </c>
      <c r="B47" s="348" t="s">
        <v>50</v>
      </c>
      <c r="C47" s="87">
        <v>4078</v>
      </c>
      <c r="D47" s="80"/>
      <c r="E47" s="80"/>
      <c r="F47" s="80"/>
      <c r="G47" s="80"/>
      <c r="H47" s="81">
        <f t="shared" si="1"/>
        <v>0</v>
      </c>
      <c r="I47" s="697"/>
      <c r="J47" s="80"/>
      <c r="K47" s="80"/>
      <c r="L47" s="80"/>
      <c r="M47" s="82">
        <f t="shared" si="2"/>
        <v>0</v>
      </c>
      <c r="N47" s="421"/>
    </row>
    <row r="48" spans="1:14" x14ac:dyDescent="0.2">
      <c r="A48" s="339">
        <f t="shared" si="0"/>
        <v>48</v>
      </c>
      <c r="B48" s="348" t="s">
        <v>51</v>
      </c>
      <c r="C48" s="87">
        <v>4079</v>
      </c>
      <c r="D48" s="80"/>
      <c r="E48" s="80"/>
      <c r="F48" s="80"/>
      <c r="G48" s="80"/>
      <c r="H48" s="81">
        <f t="shared" si="1"/>
        <v>0</v>
      </c>
      <c r="I48" s="697"/>
      <c r="J48" s="80"/>
      <c r="K48" s="80"/>
      <c r="L48" s="80"/>
      <c r="M48" s="82">
        <f t="shared" si="2"/>
        <v>0</v>
      </c>
      <c r="N48" s="421"/>
    </row>
    <row r="49" spans="1:14" ht="12" customHeight="1" x14ac:dyDescent="0.2">
      <c r="A49" s="339">
        <f t="shared" si="0"/>
        <v>49</v>
      </c>
      <c r="B49" s="348" t="s">
        <v>52</v>
      </c>
      <c r="C49" s="87">
        <v>4080</v>
      </c>
      <c r="D49" s="80"/>
      <c r="E49" s="80"/>
      <c r="F49" s="80"/>
      <c r="G49" s="80"/>
      <c r="H49" s="81">
        <f t="shared" si="1"/>
        <v>0</v>
      </c>
      <c r="I49" s="697"/>
      <c r="J49" s="80"/>
      <c r="K49" s="80"/>
      <c r="L49" s="80"/>
      <c r="M49" s="82">
        <f t="shared" si="2"/>
        <v>0</v>
      </c>
      <c r="N49" s="421"/>
    </row>
    <row r="50" spans="1:14" ht="12" customHeight="1" x14ac:dyDescent="0.2">
      <c r="A50" s="339">
        <f t="shared" si="0"/>
        <v>50</v>
      </c>
      <c r="B50" s="348" t="s">
        <v>53</v>
      </c>
      <c r="C50" s="87">
        <v>4088</v>
      </c>
      <c r="D50" s="80"/>
      <c r="E50" s="80"/>
      <c r="F50" s="80"/>
      <c r="G50" s="80"/>
      <c r="H50" s="81">
        <f t="shared" si="1"/>
        <v>0</v>
      </c>
      <c r="I50" s="697"/>
      <c r="J50" s="80"/>
      <c r="K50" s="80"/>
      <c r="L50" s="80"/>
      <c r="M50" s="82">
        <f t="shared" si="2"/>
        <v>0</v>
      </c>
      <c r="N50" s="421"/>
    </row>
    <row r="51" spans="1:14" x14ac:dyDescent="0.2">
      <c r="A51" s="339">
        <f t="shared" si="0"/>
        <v>51</v>
      </c>
      <c r="B51" s="348" t="s">
        <v>421</v>
      </c>
      <c r="C51" s="87">
        <v>4096</v>
      </c>
      <c r="D51" s="80"/>
      <c r="E51" s="80"/>
      <c r="F51" s="80"/>
      <c r="G51" s="80"/>
      <c r="H51" s="81">
        <f t="shared" si="1"/>
        <v>0</v>
      </c>
      <c r="I51" s="697"/>
      <c r="J51" s="80"/>
      <c r="K51" s="80"/>
      <c r="L51" s="80"/>
      <c r="M51" s="82">
        <f t="shared" si="2"/>
        <v>0</v>
      </c>
      <c r="N51" s="421"/>
    </row>
    <row r="52" spans="1:14" ht="25.5" x14ac:dyDescent="0.2">
      <c r="A52" s="339">
        <f t="shared" si="0"/>
        <v>52</v>
      </c>
      <c r="B52" s="348" t="s">
        <v>422</v>
      </c>
      <c r="C52" s="87">
        <v>4097</v>
      </c>
      <c r="D52" s="80"/>
      <c r="E52" s="80"/>
      <c r="F52" s="80"/>
      <c r="G52" s="80"/>
      <c r="H52" s="81">
        <f t="shared" si="1"/>
        <v>0</v>
      </c>
      <c r="I52" s="697"/>
      <c r="J52" s="80"/>
      <c r="K52" s="80"/>
      <c r="L52" s="80"/>
      <c r="M52" s="82">
        <f t="shared" si="2"/>
        <v>0</v>
      </c>
      <c r="N52" s="421"/>
    </row>
    <row r="53" spans="1:14" ht="13.5" customHeight="1" x14ac:dyDescent="0.2">
      <c r="A53" s="339">
        <f t="shared" si="0"/>
        <v>53</v>
      </c>
      <c r="B53" s="349" t="s">
        <v>54</v>
      </c>
      <c r="C53" s="88">
        <v>4098</v>
      </c>
      <c r="D53" s="699"/>
      <c r="E53" s="699"/>
      <c r="F53" s="699"/>
      <c r="G53" s="699"/>
      <c r="H53" s="89">
        <f t="shared" si="1"/>
        <v>0</v>
      </c>
      <c r="I53" s="702"/>
      <c r="J53" s="699"/>
      <c r="K53" s="699"/>
      <c r="L53" s="699"/>
      <c r="M53" s="169">
        <f t="shared" si="2"/>
        <v>0</v>
      </c>
      <c r="N53" s="421"/>
    </row>
    <row r="54" spans="1:14" ht="13.5" customHeight="1" x14ac:dyDescent="0.2">
      <c r="A54" s="339">
        <f t="shared" si="0"/>
        <v>54</v>
      </c>
      <c r="B54" s="350" t="s">
        <v>55</v>
      </c>
      <c r="C54" s="91">
        <v>4099</v>
      </c>
      <c r="D54" s="698">
        <f>SUM(D29:D53)</f>
        <v>0</v>
      </c>
      <c r="E54" s="67"/>
      <c r="F54" s="67"/>
      <c r="G54" s="67"/>
      <c r="H54" s="93">
        <f>SUM(H29:H53)</f>
        <v>0</v>
      </c>
      <c r="I54" s="700">
        <f>SUM(I29:I53)</f>
        <v>0</v>
      </c>
      <c r="J54" s="67" t="s">
        <v>16</v>
      </c>
      <c r="K54" s="67" t="s">
        <v>16</v>
      </c>
      <c r="L54" s="67"/>
      <c r="M54" s="701">
        <f>SUM(M29:M53)</f>
        <v>0</v>
      </c>
      <c r="N54" s="421"/>
    </row>
    <row r="55" spans="1:14" s="420" customFormat="1" ht="72" x14ac:dyDescent="0.2">
      <c r="A55" s="339">
        <f t="shared" ref="A55:A94" si="3">SUM(A54+1)</f>
        <v>55</v>
      </c>
      <c r="B55" s="346" t="s">
        <v>56</v>
      </c>
      <c r="C55" s="95"/>
      <c r="D55" s="70" t="s">
        <v>57</v>
      </c>
      <c r="E55" s="70" t="s">
        <v>58</v>
      </c>
      <c r="F55" s="70" t="s">
        <v>419</v>
      </c>
      <c r="G55" s="70" t="s">
        <v>34</v>
      </c>
      <c r="H55" s="71" t="s">
        <v>35</v>
      </c>
      <c r="I55" s="70" t="s">
        <v>57</v>
      </c>
      <c r="J55" s="70" t="s">
        <v>59</v>
      </c>
      <c r="K55" s="70" t="s">
        <v>419</v>
      </c>
      <c r="L55" s="70" t="s">
        <v>34</v>
      </c>
      <c r="M55" s="74" t="s">
        <v>35</v>
      </c>
    </row>
    <row r="56" spans="1:14" x14ac:dyDescent="0.2">
      <c r="A56" s="339">
        <f t="shared" si="3"/>
        <v>56</v>
      </c>
      <c r="B56" s="351" t="s">
        <v>60</v>
      </c>
      <c r="C56" s="181"/>
      <c r="D56" s="182"/>
      <c r="E56" s="183"/>
      <c r="F56" s="183"/>
      <c r="G56" s="183"/>
      <c r="H56" s="184"/>
      <c r="I56" s="182"/>
      <c r="J56" s="183"/>
      <c r="K56" s="183"/>
      <c r="L56" s="183"/>
      <c r="M56" s="185"/>
      <c r="N56" s="421"/>
    </row>
    <row r="57" spans="1:14" x14ac:dyDescent="0.2">
      <c r="A57" s="339"/>
      <c r="B57" s="347" t="s">
        <v>61</v>
      </c>
      <c r="C57" s="83">
        <v>3107</v>
      </c>
      <c r="D57" s="100"/>
      <c r="E57" s="84"/>
      <c r="F57" s="84"/>
      <c r="G57" s="84"/>
      <c r="H57" s="85">
        <f t="shared" ref="H57:H59" si="4">IF(ISERROR(D57*G57),0,(D57*G57))</f>
        <v>0</v>
      </c>
      <c r="I57" s="100"/>
      <c r="J57" s="84"/>
      <c r="K57" s="84"/>
      <c r="L57" s="84"/>
      <c r="M57" s="82">
        <f t="shared" ref="M57:M59" si="5">IF(ISERROR(I57*L57),0,(I57*L57))</f>
        <v>0</v>
      </c>
    </row>
    <row r="58" spans="1:14" x14ac:dyDescent="0.2">
      <c r="A58" s="339"/>
      <c r="B58" s="429"/>
      <c r="C58" s="430"/>
      <c r="D58" s="100"/>
      <c r="E58" s="84"/>
      <c r="F58" s="84"/>
      <c r="G58" s="84"/>
      <c r="H58" s="85">
        <f t="shared" si="4"/>
        <v>0</v>
      </c>
      <c r="I58" s="100"/>
      <c r="J58" s="84"/>
      <c r="K58" s="84"/>
      <c r="L58" s="84"/>
      <c r="M58" s="82">
        <f t="shared" si="5"/>
        <v>0</v>
      </c>
    </row>
    <row r="59" spans="1:14" x14ac:dyDescent="0.2">
      <c r="A59" s="339" t="e">
        <f>SUM(#REF!+1)</f>
        <v>#REF!</v>
      </c>
      <c r="B59" s="429"/>
      <c r="C59" s="430"/>
      <c r="D59" s="101"/>
      <c r="E59" s="80"/>
      <c r="F59" s="84"/>
      <c r="G59" s="84"/>
      <c r="H59" s="81">
        <f t="shared" si="4"/>
        <v>0</v>
      </c>
      <c r="I59" s="101"/>
      <c r="J59" s="80"/>
      <c r="K59" s="80" t="s">
        <v>16</v>
      </c>
      <c r="L59" s="80"/>
      <c r="M59" s="82">
        <f t="shared" si="5"/>
        <v>0</v>
      </c>
    </row>
    <row r="60" spans="1:14" x14ac:dyDescent="0.2">
      <c r="A60" s="339" t="e">
        <f>SUM(#REF!+1)</f>
        <v>#REF!</v>
      </c>
      <c r="B60" s="347" t="s">
        <v>423</v>
      </c>
      <c r="C60" s="83">
        <v>3109</v>
      </c>
      <c r="D60" s="102">
        <f>SUM(D57:D59)</f>
        <v>0</v>
      </c>
      <c r="E60" s="103"/>
      <c r="F60" s="104"/>
      <c r="G60" s="104"/>
      <c r="H60" s="81">
        <f>IF(ISERROR(SUM(H57:H59)),0,SUM(H57:H59))</f>
        <v>0</v>
      </c>
      <c r="I60" s="102">
        <f>SUM(I57:I59)</f>
        <v>0</v>
      </c>
      <c r="J60" s="103"/>
      <c r="K60" s="104"/>
      <c r="L60" s="104"/>
      <c r="M60" s="82">
        <f>SUM(M57:M59)</f>
        <v>0</v>
      </c>
    </row>
    <row r="61" spans="1:14" x14ac:dyDescent="0.2">
      <c r="A61" s="339" t="e">
        <f t="shared" si="3"/>
        <v>#REF!</v>
      </c>
      <c r="B61" s="352" t="s">
        <v>62</v>
      </c>
      <c r="C61" s="186"/>
      <c r="D61" s="187"/>
      <c r="E61" s="188"/>
      <c r="F61" s="189"/>
      <c r="G61" s="189"/>
      <c r="H61" s="190"/>
      <c r="I61" s="187"/>
      <c r="J61" s="188"/>
      <c r="K61" s="189"/>
      <c r="L61" s="189"/>
      <c r="M61" s="191"/>
    </row>
    <row r="62" spans="1:14" x14ac:dyDescent="0.2">
      <c r="A62" s="339" t="e">
        <f t="shared" si="3"/>
        <v>#REF!</v>
      </c>
      <c r="B62" s="347" t="s">
        <v>63</v>
      </c>
      <c r="C62" s="83">
        <v>3114</v>
      </c>
      <c r="D62" s="107"/>
      <c r="E62" s="105"/>
      <c r="F62" s="105" t="s">
        <v>16</v>
      </c>
      <c r="G62" s="105"/>
      <c r="H62" s="106">
        <f t="shared" ref="H62:H69" si="6">IF(ISERROR(D62*G62),0,(D62*G62))</f>
        <v>0</v>
      </c>
      <c r="I62" s="107"/>
      <c r="J62" s="105"/>
      <c r="K62" s="105" t="s">
        <v>16</v>
      </c>
      <c r="L62" s="105"/>
      <c r="M62" s="108">
        <f t="shared" ref="M62:M69" si="7">IF(ISERROR(I62*L62),0,(I62*L62))</f>
        <v>0</v>
      </c>
    </row>
    <row r="63" spans="1:14" x14ac:dyDescent="0.2">
      <c r="A63" s="339" t="e">
        <f t="shared" si="3"/>
        <v>#REF!</v>
      </c>
      <c r="B63" s="347" t="s">
        <v>64</v>
      </c>
      <c r="C63" s="83">
        <v>3115</v>
      </c>
      <c r="D63" s="107"/>
      <c r="E63" s="105"/>
      <c r="F63" s="105" t="s">
        <v>16</v>
      </c>
      <c r="G63" s="105"/>
      <c r="H63" s="106">
        <f t="shared" si="6"/>
        <v>0</v>
      </c>
      <c r="I63" s="107"/>
      <c r="J63" s="105"/>
      <c r="K63" s="105" t="s">
        <v>16</v>
      </c>
      <c r="L63" s="105"/>
      <c r="M63" s="108">
        <f t="shared" si="7"/>
        <v>0</v>
      </c>
    </row>
    <row r="64" spans="1:14" x14ac:dyDescent="0.2">
      <c r="A64" s="339" t="e">
        <f t="shared" si="3"/>
        <v>#REF!</v>
      </c>
      <c r="B64" s="347" t="s">
        <v>65</v>
      </c>
      <c r="C64" s="83">
        <v>3116</v>
      </c>
      <c r="D64" s="107"/>
      <c r="E64" s="105" t="s">
        <v>16</v>
      </c>
      <c r="F64" s="105" t="s">
        <v>16</v>
      </c>
      <c r="G64" s="105"/>
      <c r="H64" s="106">
        <f t="shared" si="6"/>
        <v>0</v>
      </c>
      <c r="I64" s="107"/>
      <c r="J64" s="105" t="s">
        <v>16</v>
      </c>
      <c r="K64" s="105" t="s">
        <v>16</v>
      </c>
      <c r="L64" s="105"/>
      <c r="M64" s="108">
        <f t="shared" si="7"/>
        <v>0</v>
      </c>
    </row>
    <row r="65" spans="1:13" x14ac:dyDescent="0.2">
      <c r="A65" s="339" t="e">
        <f t="shared" si="3"/>
        <v>#REF!</v>
      </c>
      <c r="B65" s="347" t="s">
        <v>66</v>
      </c>
      <c r="C65" s="83">
        <v>3117</v>
      </c>
      <c r="D65" s="107"/>
      <c r="E65" s="105"/>
      <c r="F65" s="105" t="s">
        <v>16</v>
      </c>
      <c r="G65" s="105"/>
      <c r="H65" s="106">
        <f t="shared" si="6"/>
        <v>0</v>
      </c>
      <c r="I65" s="107"/>
      <c r="J65" s="105"/>
      <c r="K65" s="105" t="s">
        <v>16</v>
      </c>
      <c r="L65" s="105"/>
      <c r="M65" s="108">
        <f t="shared" si="7"/>
        <v>0</v>
      </c>
    </row>
    <row r="66" spans="1:13" x14ac:dyDescent="0.2">
      <c r="A66" s="339" t="e">
        <f t="shared" si="3"/>
        <v>#REF!</v>
      </c>
      <c r="B66" s="347" t="s">
        <v>67</v>
      </c>
      <c r="C66" s="83">
        <v>3118</v>
      </c>
      <c r="D66" s="107"/>
      <c r="E66" s="105"/>
      <c r="F66" s="105"/>
      <c r="G66" s="105"/>
      <c r="H66" s="106">
        <f t="shared" si="6"/>
        <v>0</v>
      </c>
      <c r="I66" s="107"/>
      <c r="J66" s="105"/>
      <c r="K66" s="105" t="s">
        <v>16</v>
      </c>
      <c r="L66" s="105"/>
      <c r="M66" s="108">
        <f t="shared" si="7"/>
        <v>0</v>
      </c>
    </row>
    <row r="67" spans="1:13" x14ac:dyDescent="0.2">
      <c r="A67" s="339" t="e">
        <f>SUM(#REF!+1)</f>
        <v>#REF!</v>
      </c>
      <c r="B67" s="429"/>
      <c r="C67" s="430"/>
      <c r="D67" s="107"/>
      <c r="E67" s="105"/>
      <c r="F67" s="105"/>
      <c r="G67" s="105"/>
      <c r="H67" s="106">
        <f t="shared" si="6"/>
        <v>0</v>
      </c>
      <c r="I67" s="107"/>
      <c r="J67" s="105"/>
      <c r="K67" s="105" t="s">
        <v>16</v>
      </c>
      <c r="L67" s="105"/>
      <c r="M67" s="108">
        <f t="shared" si="7"/>
        <v>0</v>
      </c>
    </row>
    <row r="68" spans="1:13" x14ac:dyDescent="0.2">
      <c r="A68" s="339" t="e">
        <f t="shared" si="3"/>
        <v>#REF!</v>
      </c>
      <c r="B68" s="429"/>
      <c r="C68" s="430"/>
      <c r="D68" s="107"/>
      <c r="E68" s="105"/>
      <c r="F68" s="105" t="s">
        <v>16</v>
      </c>
      <c r="G68" s="105"/>
      <c r="H68" s="106">
        <f t="shared" si="6"/>
        <v>0</v>
      </c>
      <c r="I68" s="107"/>
      <c r="J68" s="105"/>
      <c r="K68" s="105" t="s">
        <v>16</v>
      </c>
      <c r="L68" s="105"/>
      <c r="M68" s="108">
        <f t="shared" si="7"/>
        <v>0</v>
      </c>
    </row>
    <row r="69" spans="1:13" x14ac:dyDescent="0.2">
      <c r="A69" s="339" t="e">
        <f t="shared" si="3"/>
        <v>#REF!</v>
      </c>
      <c r="B69" s="429"/>
      <c r="C69" s="430"/>
      <c r="D69" s="107"/>
      <c r="E69" s="105"/>
      <c r="F69" s="105" t="s">
        <v>16</v>
      </c>
      <c r="G69" s="105"/>
      <c r="H69" s="106">
        <f t="shared" si="6"/>
        <v>0</v>
      </c>
      <c r="I69" s="107"/>
      <c r="J69" s="105"/>
      <c r="K69" s="105" t="s">
        <v>16</v>
      </c>
      <c r="L69" s="105"/>
      <c r="M69" s="108">
        <f t="shared" si="7"/>
        <v>0</v>
      </c>
    </row>
    <row r="70" spans="1:13" x14ac:dyDescent="0.2">
      <c r="A70" s="339" t="e">
        <f t="shared" si="3"/>
        <v>#REF!</v>
      </c>
      <c r="B70" s="347" t="s">
        <v>68</v>
      </c>
      <c r="C70" s="83">
        <v>4127</v>
      </c>
      <c r="D70" s="109"/>
      <c r="E70" s="103"/>
      <c r="F70" s="80"/>
      <c r="G70" s="104"/>
      <c r="H70" s="104"/>
      <c r="I70" s="109"/>
      <c r="J70" s="103"/>
      <c r="K70" s="80"/>
      <c r="L70" s="104"/>
      <c r="M70" s="326"/>
    </row>
    <row r="71" spans="1:13" x14ac:dyDescent="0.2">
      <c r="A71" s="339" t="e">
        <f t="shared" si="3"/>
        <v>#REF!</v>
      </c>
      <c r="B71" s="347" t="s">
        <v>69</v>
      </c>
      <c r="C71" s="83">
        <v>4128</v>
      </c>
      <c r="D71" s="109"/>
      <c r="E71" s="80"/>
      <c r="F71" s="103"/>
      <c r="G71" s="104"/>
      <c r="H71" s="104"/>
      <c r="I71" s="109"/>
      <c r="J71" s="80"/>
      <c r="K71" s="103"/>
      <c r="L71" s="104"/>
      <c r="M71" s="326"/>
    </row>
    <row r="72" spans="1:13" x14ac:dyDescent="0.2">
      <c r="A72" s="339" t="e">
        <f t="shared" si="3"/>
        <v>#REF!</v>
      </c>
      <c r="B72" s="347" t="s">
        <v>70</v>
      </c>
      <c r="C72" s="83">
        <v>3125</v>
      </c>
      <c r="D72" s="101"/>
      <c r="E72" s="80"/>
      <c r="F72" s="80" t="s">
        <v>16</v>
      </c>
      <c r="G72" s="80"/>
      <c r="H72" s="81">
        <f>IF(ISERROR(D72*G72),0,(D72*G72))</f>
        <v>0</v>
      </c>
      <c r="I72" s="101"/>
      <c r="J72" s="80"/>
      <c r="K72" s="80" t="s">
        <v>16</v>
      </c>
      <c r="L72" s="80"/>
      <c r="M72" s="82">
        <f>IF(ISERROR(I72*L72),0,(I72*L72))</f>
        <v>0</v>
      </c>
    </row>
    <row r="73" spans="1:13" x14ac:dyDescent="0.2">
      <c r="A73" s="339" t="e">
        <f t="shared" si="3"/>
        <v>#REF!</v>
      </c>
      <c r="B73" s="347" t="s">
        <v>424</v>
      </c>
      <c r="C73" s="83">
        <v>3129</v>
      </c>
      <c r="D73" s="102">
        <f>SUM(D62:D69,D72)</f>
        <v>0</v>
      </c>
      <c r="E73" s="103"/>
      <c r="F73" s="104"/>
      <c r="G73" s="104"/>
      <c r="H73" s="81">
        <f>SUM(H62:H69,H72)</f>
        <v>0</v>
      </c>
      <c r="I73" s="102">
        <f>SUM(I62:I69,I72)</f>
        <v>0</v>
      </c>
      <c r="J73" s="103"/>
      <c r="K73" s="104"/>
      <c r="L73" s="104"/>
      <c r="M73" s="82">
        <f>SUM(M62:M69,M72)</f>
        <v>0</v>
      </c>
    </row>
    <row r="74" spans="1:13" x14ac:dyDescent="0.2">
      <c r="A74" s="339" t="e">
        <f t="shared" si="3"/>
        <v>#REF!</v>
      </c>
      <c r="B74" s="352" t="s">
        <v>71</v>
      </c>
      <c r="C74" s="186"/>
      <c r="D74" s="187"/>
      <c r="E74" s="188"/>
      <c r="F74" s="189"/>
      <c r="G74" s="189"/>
      <c r="H74" s="190"/>
      <c r="I74" s="187"/>
      <c r="J74" s="188"/>
      <c r="K74" s="189"/>
      <c r="L74" s="189"/>
      <c r="M74" s="191"/>
    </row>
    <row r="75" spans="1:13" x14ac:dyDescent="0.2">
      <c r="A75" s="339" t="e">
        <f>SUM(#REF!+1)</f>
        <v>#REF!</v>
      </c>
      <c r="B75" s="347" t="s">
        <v>72</v>
      </c>
      <c r="C75" s="83">
        <v>3134</v>
      </c>
      <c r="D75" s="101"/>
      <c r="E75" s="80"/>
      <c r="F75" s="80" t="s">
        <v>16</v>
      </c>
      <c r="G75" s="80"/>
      <c r="H75" s="81">
        <f t="shared" ref="H75:H77" si="8">IF(ISERROR(D75*G75),0,(D75*G75))</f>
        <v>0</v>
      </c>
      <c r="I75" s="101"/>
      <c r="J75" s="80"/>
      <c r="K75" s="80" t="s">
        <v>16</v>
      </c>
      <c r="L75" s="80"/>
      <c r="M75" s="82">
        <f t="shared" ref="M75:M77" si="9">IF(ISERROR(I75*L75),0,(I75*L75))</f>
        <v>0</v>
      </c>
    </row>
    <row r="76" spans="1:13" x14ac:dyDescent="0.2">
      <c r="A76" s="339" t="e">
        <f t="shared" si="3"/>
        <v>#REF!</v>
      </c>
      <c r="B76" s="347" t="s">
        <v>73</v>
      </c>
      <c r="C76" s="83">
        <v>3135</v>
      </c>
      <c r="D76" s="101"/>
      <c r="E76" s="80"/>
      <c r="F76" s="80" t="s">
        <v>16</v>
      </c>
      <c r="G76" s="80"/>
      <c r="H76" s="81">
        <f t="shared" si="8"/>
        <v>0</v>
      </c>
      <c r="I76" s="101"/>
      <c r="J76" s="80"/>
      <c r="K76" s="80" t="s">
        <v>16</v>
      </c>
      <c r="L76" s="80"/>
      <c r="M76" s="82">
        <f t="shared" si="9"/>
        <v>0</v>
      </c>
    </row>
    <row r="77" spans="1:13" x14ac:dyDescent="0.2">
      <c r="A77" s="339" t="e">
        <f t="shared" si="3"/>
        <v>#REF!</v>
      </c>
      <c r="B77" s="347" t="s">
        <v>74</v>
      </c>
      <c r="C77" s="83">
        <v>3136</v>
      </c>
      <c r="D77" s="101"/>
      <c r="E77" s="80" t="s">
        <v>16</v>
      </c>
      <c r="F77" s="80" t="s">
        <v>16</v>
      </c>
      <c r="G77" s="80"/>
      <c r="H77" s="81">
        <f t="shared" si="8"/>
        <v>0</v>
      </c>
      <c r="I77" s="101"/>
      <c r="J77" s="80" t="s">
        <v>16</v>
      </c>
      <c r="K77" s="80" t="s">
        <v>16</v>
      </c>
      <c r="L77" s="80"/>
      <c r="M77" s="82">
        <f t="shared" si="9"/>
        <v>0</v>
      </c>
    </row>
    <row r="78" spans="1:13" x14ac:dyDescent="0.2">
      <c r="A78" s="339" t="e">
        <f t="shared" si="3"/>
        <v>#REF!</v>
      </c>
      <c r="B78" s="347" t="s">
        <v>75</v>
      </c>
      <c r="C78" s="110">
        <v>4136</v>
      </c>
      <c r="D78" s="103"/>
      <c r="E78" s="80"/>
      <c r="F78" s="103"/>
      <c r="G78" s="103"/>
      <c r="H78" s="103"/>
      <c r="I78" s="103"/>
      <c r="J78" s="80"/>
      <c r="K78" s="103"/>
      <c r="L78" s="103"/>
      <c r="M78" s="353"/>
    </row>
    <row r="79" spans="1:13" x14ac:dyDescent="0.2">
      <c r="A79" s="339" t="e">
        <f t="shared" si="3"/>
        <v>#REF!</v>
      </c>
      <c r="B79" s="347" t="s">
        <v>76</v>
      </c>
      <c r="C79" s="83">
        <v>3137</v>
      </c>
      <c r="D79" s="101"/>
      <c r="E79" s="80"/>
      <c r="F79" s="80" t="s">
        <v>16</v>
      </c>
      <c r="G79" s="80"/>
      <c r="H79" s="81">
        <f>IF(ISERROR(D79*G79),0,(D79*G79))</f>
        <v>0</v>
      </c>
      <c r="I79" s="101"/>
      <c r="J79" s="80"/>
      <c r="K79" s="80" t="s">
        <v>16</v>
      </c>
      <c r="L79" s="80"/>
      <c r="M79" s="82">
        <f>IF(ISERROR(I79*L79),0,(I79*L79))</f>
        <v>0</v>
      </c>
    </row>
    <row r="80" spans="1:13" x14ac:dyDescent="0.2">
      <c r="A80" s="339" t="e">
        <f t="shared" si="3"/>
        <v>#REF!</v>
      </c>
      <c r="B80" s="347" t="s">
        <v>77</v>
      </c>
      <c r="C80" s="83">
        <v>3138</v>
      </c>
      <c r="D80" s="101"/>
      <c r="E80" s="80"/>
      <c r="F80" s="80" t="s">
        <v>16</v>
      </c>
      <c r="G80" s="80"/>
      <c r="H80" s="81">
        <f>IF(ISERROR(D80*G80),0,(D80*G80))</f>
        <v>0</v>
      </c>
      <c r="I80" s="101"/>
      <c r="J80" s="80"/>
      <c r="K80" s="80" t="s">
        <v>16</v>
      </c>
      <c r="L80" s="80"/>
      <c r="M80" s="82">
        <f>IF(ISERROR(I80*L80),0,(I80*L80))</f>
        <v>0</v>
      </c>
    </row>
    <row r="81" spans="1:13" x14ac:dyDescent="0.2">
      <c r="A81" s="339"/>
      <c r="B81" s="429"/>
      <c r="C81" s="430"/>
      <c r="D81" s="101"/>
      <c r="E81" s="80"/>
      <c r="F81" s="80"/>
      <c r="G81" s="80"/>
      <c r="H81" s="81">
        <f t="shared" ref="H81:H83" si="10">IF(ISERROR(D81*G81),0,(D81*G81))</f>
        <v>0</v>
      </c>
      <c r="I81" s="101"/>
      <c r="J81" s="80"/>
      <c r="K81" s="80"/>
      <c r="L81" s="80"/>
      <c r="M81" s="82">
        <f t="shared" ref="M81:M83" si="11">IF(ISERROR(I81*L81),0,(I81*L81))</f>
        <v>0</v>
      </c>
    </row>
    <row r="82" spans="1:13" x14ac:dyDescent="0.2">
      <c r="A82" s="339"/>
      <c r="B82" s="429"/>
      <c r="C82" s="430"/>
      <c r="D82" s="101"/>
      <c r="E82" s="80"/>
      <c r="F82" s="80"/>
      <c r="G82" s="80"/>
      <c r="H82" s="81">
        <f t="shared" si="10"/>
        <v>0</v>
      </c>
      <c r="I82" s="101"/>
      <c r="J82" s="80"/>
      <c r="K82" s="80"/>
      <c r="L82" s="80"/>
      <c r="M82" s="82">
        <f t="shared" si="11"/>
        <v>0</v>
      </c>
    </row>
    <row r="83" spans="1:13" x14ac:dyDescent="0.2">
      <c r="A83" s="339"/>
      <c r="B83" s="429"/>
      <c r="C83" s="430"/>
      <c r="D83" s="101"/>
      <c r="E83" s="80"/>
      <c r="F83" s="80"/>
      <c r="G83" s="80"/>
      <c r="H83" s="81">
        <f t="shared" si="10"/>
        <v>0</v>
      </c>
      <c r="I83" s="101"/>
      <c r="J83" s="80"/>
      <c r="K83" s="80"/>
      <c r="L83" s="80"/>
      <c r="M83" s="82">
        <f t="shared" si="11"/>
        <v>0</v>
      </c>
    </row>
    <row r="84" spans="1:13" x14ac:dyDescent="0.2">
      <c r="A84" s="339" t="e">
        <f>SUM(A80+1)</f>
        <v>#REF!</v>
      </c>
      <c r="B84" s="347" t="s">
        <v>425</v>
      </c>
      <c r="C84" s="83">
        <v>3139</v>
      </c>
      <c r="D84" s="102">
        <f>SUM(D75:D77,D79:D83)</f>
        <v>0</v>
      </c>
      <c r="E84" s="103"/>
      <c r="F84" s="104"/>
      <c r="G84" s="104"/>
      <c r="H84" s="81">
        <f>SUM(H75:H77,H79:H83)</f>
        <v>0</v>
      </c>
      <c r="I84" s="102">
        <f>SUM(I75:I77,I79:I80)</f>
        <v>0</v>
      </c>
      <c r="J84" s="103"/>
      <c r="K84" s="104"/>
      <c r="L84" s="104"/>
      <c r="M84" s="82">
        <f>SUM(M75:M77,M79:M83)</f>
        <v>0</v>
      </c>
    </row>
    <row r="85" spans="1:13" x14ac:dyDescent="0.2">
      <c r="A85" s="339" t="e">
        <f t="shared" si="3"/>
        <v>#REF!</v>
      </c>
      <c r="B85" s="352" t="s">
        <v>78</v>
      </c>
      <c r="C85" s="186"/>
      <c r="D85" s="187"/>
      <c r="E85" s="188"/>
      <c r="F85" s="189"/>
      <c r="G85" s="189"/>
      <c r="H85" s="190"/>
      <c r="I85" s="187"/>
      <c r="J85" s="188"/>
      <c r="K85" s="189"/>
      <c r="L85" s="189"/>
      <c r="M85" s="191"/>
    </row>
    <row r="86" spans="1:13" x14ac:dyDescent="0.2">
      <c r="A86" s="339" t="e">
        <f t="shared" si="3"/>
        <v>#REF!</v>
      </c>
      <c r="B86" s="347" t="s">
        <v>79</v>
      </c>
      <c r="C86" s="83">
        <v>3140</v>
      </c>
      <c r="D86" s="101"/>
      <c r="E86" s="80"/>
      <c r="F86" s="80" t="s">
        <v>16</v>
      </c>
      <c r="G86" s="80"/>
      <c r="H86" s="81">
        <f>IF(ISERROR(D86*G86),0,(D86*G86))</f>
        <v>0</v>
      </c>
      <c r="I86" s="101"/>
      <c r="J86" s="80"/>
      <c r="K86" s="80" t="s">
        <v>16</v>
      </c>
      <c r="L86" s="80"/>
      <c r="M86" s="82">
        <f>IF(ISERROR(I86*L86),0,(I86*L86))</f>
        <v>0</v>
      </c>
    </row>
    <row r="87" spans="1:13" ht="19.5" customHeight="1" x14ac:dyDescent="0.2">
      <c r="A87" s="339" t="e">
        <f t="shared" si="3"/>
        <v>#REF!</v>
      </c>
      <c r="B87" s="347" t="s">
        <v>80</v>
      </c>
      <c r="C87" s="83">
        <v>3141</v>
      </c>
      <c r="D87" s="100"/>
      <c r="E87" s="84"/>
      <c r="F87" s="84" t="s">
        <v>16</v>
      </c>
      <c r="G87" s="84"/>
      <c r="H87" s="85">
        <f>IF(ISERROR(D87*G87),0,(D87*G87))</f>
        <v>0</v>
      </c>
      <c r="I87" s="100"/>
      <c r="J87" s="84"/>
      <c r="K87" s="84" t="s">
        <v>16</v>
      </c>
      <c r="L87" s="84"/>
      <c r="M87" s="86">
        <f>IF(ISERROR(I87*L87),0,(I87*L87))</f>
        <v>0</v>
      </c>
    </row>
    <row r="88" spans="1:13" ht="25.5" x14ac:dyDescent="0.2">
      <c r="A88" s="339" t="e">
        <f t="shared" si="3"/>
        <v>#REF!</v>
      </c>
      <c r="B88" s="347" t="s">
        <v>81</v>
      </c>
      <c r="C88" s="83">
        <v>3142</v>
      </c>
      <c r="D88" s="100"/>
      <c r="E88" s="84"/>
      <c r="F88" s="84" t="s">
        <v>16</v>
      </c>
      <c r="G88" s="84"/>
      <c r="H88" s="85">
        <f>IF(ISERROR(D88*G88),0,(D88*G88))</f>
        <v>0</v>
      </c>
      <c r="I88" s="100"/>
      <c r="J88" s="84"/>
      <c r="K88" s="84" t="s">
        <v>16</v>
      </c>
      <c r="L88" s="84"/>
      <c r="M88" s="86">
        <f>IF(ISERROR(I88*L88),0,(I88*L88))</f>
        <v>0</v>
      </c>
    </row>
    <row r="89" spans="1:13" x14ac:dyDescent="0.2">
      <c r="A89" s="339" t="e">
        <f t="shared" si="3"/>
        <v>#REF!</v>
      </c>
      <c r="B89" s="347" t="s">
        <v>82</v>
      </c>
      <c r="C89" s="83">
        <v>3143</v>
      </c>
      <c r="D89" s="101"/>
      <c r="E89" s="80" t="s">
        <v>16</v>
      </c>
      <c r="F89" s="80" t="s">
        <v>16</v>
      </c>
      <c r="G89" s="80"/>
      <c r="H89" s="81">
        <f>IF(ISERROR(D89*G89),0,(D89*G89))</f>
        <v>0</v>
      </c>
      <c r="I89" s="101"/>
      <c r="J89" s="80" t="s">
        <v>16</v>
      </c>
      <c r="K89" s="80" t="s">
        <v>16</v>
      </c>
      <c r="L89" s="80"/>
      <c r="M89" s="82">
        <f>IF(ISERROR(I89*L89),0,(I89*L89))</f>
        <v>0</v>
      </c>
    </row>
    <row r="90" spans="1:13" ht="15" customHeight="1" x14ac:dyDescent="0.2">
      <c r="A90" s="339" t="e">
        <f t="shared" si="3"/>
        <v>#REF!</v>
      </c>
      <c r="B90" s="347" t="s">
        <v>83</v>
      </c>
      <c r="C90" s="110">
        <v>4143</v>
      </c>
      <c r="D90" s="103"/>
      <c r="E90" s="80"/>
      <c r="F90" s="104" t="s">
        <v>16</v>
      </c>
      <c r="G90" s="104" t="s">
        <v>16</v>
      </c>
      <c r="H90" s="104" t="s">
        <v>16</v>
      </c>
      <c r="I90" s="103"/>
      <c r="J90" s="80"/>
      <c r="K90" s="104" t="s">
        <v>16</v>
      </c>
      <c r="L90" s="104" t="s">
        <v>16</v>
      </c>
      <c r="M90" s="326" t="s">
        <v>16</v>
      </c>
    </row>
    <row r="91" spans="1:13" x14ac:dyDescent="0.2">
      <c r="A91" s="339" t="e">
        <f t="shared" si="3"/>
        <v>#REF!</v>
      </c>
      <c r="B91" s="347" t="s">
        <v>84</v>
      </c>
      <c r="C91" s="83">
        <v>3144</v>
      </c>
      <c r="D91" s="101"/>
      <c r="E91" s="80"/>
      <c r="F91" s="80" t="s">
        <v>16</v>
      </c>
      <c r="G91" s="80"/>
      <c r="H91" s="81">
        <f>IF(ISERROR(D91*G91),0,(D91*G91))</f>
        <v>0</v>
      </c>
      <c r="I91" s="101"/>
      <c r="J91" s="80"/>
      <c r="K91" s="80" t="s">
        <v>16</v>
      </c>
      <c r="L91" s="80"/>
      <c r="M91" s="82">
        <f>IF(ISERROR(I91*L91),0,(I91*L91))</f>
        <v>0</v>
      </c>
    </row>
    <row r="92" spans="1:13" x14ac:dyDescent="0.2">
      <c r="A92" s="339" t="e">
        <f t="shared" si="3"/>
        <v>#REF!</v>
      </c>
      <c r="B92" s="347" t="s">
        <v>85</v>
      </c>
      <c r="C92" s="110">
        <v>4146</v>
      </c>
      <c r="D92" s="103"/>
      <c r="E92" s="433"/>
      <c r="F92" s="104" t="s">
        <v>16</v>
      </c>
      <c r="G92" s="104" t="s">
        <v>16</v>
      </c>
      <c r="H92" s="104" t="s">
        <v>16</v>
      </c>
      <c r="I92" s="103"/>
      <c r="J92" s="80"/>
      <c r="K92" s="104" t="s">
        <v>16</v>
      </c>
      <c r="L92" s="104" t="s">
        <v>16</v>
      </c>
      <c r="M92" s="326" t="s">
        <v>16</v>
      </c>
    </row>
    <row r="93" spans="1:13" x14ac:dyDescent="0.2">
      <c r="A93" s="339" t="e">
        <f t="shared" si="3"/>
        <v>#REF!</v>
      </c>
      <c r="B93" s="347" t="s">
        <v>86</v>
      </c>
      <c r="C93" s="110">
        <v>4147</v>
      </c>
      <c r="D93" s="103"/>
      <c r="E93" s="104"/>
      <c r="F93" s="80" t="s">
        <v>16</v>
      </c>
      <c r="G93" s="104"/>
      <c r="H93" s="111"/>
      <c r="I93" s="103"/>
      <c r="J93" s="104"/>
      <c r="K93" s="80" t="s">
        <v>16</v>
      </c>
      <c r="L93" s="104"/>
      <c r="M93" s="326"/>
    </row>
    <row r="94" spans="1:13" x14ac:dyDescent="0.2">
      <c r="A94" s="339" t="e">
        <f t="shared" si="3"/>
        <v>#REF!</v>
      </c>
      <c r="B94" s="347" t="s">
        <v>426</v>
      </c>
      <c r="C94" s="83">
        <v>3149</v>
      </c>
      <c r="D94" s="102">
        <f>SUM(D86:D89,D91)</f>
        <v>0</v>
      </c>
      <c r="E94" s="103"/>
      <c r="F94" s="104" t="s">
        <v>16</v>
      </c>
      <c r="G94" s="104" t="s">
        <v>16</v>
      </c>
      <c r="H94" s="81">
        <f>SUM(H86:H89,H91)</f>
        <v>0</v>
      </c>
      <c r="I94" s="102">
        <f>SUM(I86:I89,I91)</f>
        <v>0</v>
      </c>
      <c r="J94" s="103"/>
      <c r="K94" s="104" t="s">
        <v>16</v>
      </c>
      <c r="L94" s="104" t="s">
        <v>16</v>
      </c>
      <c r="M94" s="82">
        <f>SUM(M86:M89,M91)</f>
        <v>0</v>
      </c>
    </row>
    <row r="95" spans="1:13" x14ac:dyDescent="0.2">
      <c r="A95" s="339" t="e">
        <f t="shared" ref="A95:A123" si="12">SUM(A94+1)</f>
        <v>#REF!</v>
      </c>
      <c r="B95" s="352" t="s">
        <v>87</v>
      </c>
      <c r="C95" s="186"/>
      <c r="D95" s="187"/>
      <c r="E95" s="188"/>
      <c r="F95" s="189"/>
      <c r="G95" s="189"/>
      <c r="H95" s="190"/>
      <c r="I95" s="187"/>
      <c r="J95" s="188"/>
      <c r="K95" s="189"/>
      <c r="L95" s="189"/>
      <c r="M95" s="191"/>
    </row>
    <row r="96" spans="1:13" x14ac:dyDescent="0.2">
      <c r="A96" s="339" t="e">
        <f t="shared" si="12"/>
        <v>#REF!</v>
      </c>
      <c r="B96" s="347" t="s">
        <v>88</v>
      </c>
      <c r="C96" s="83">
        <v>3150</v>
      </c>
      <c r="D96" s="101"/>
      <c r="E96" s="80"/>
      <c r="F96" s="80" t="s">
        <v>16</v>
      </c>
      <c r="G96" s="80"/>
      <c r="H96" s="81">
        <f>IF(ISERROR(D96*G96),0,(D96*G96))</f>
        <v>0</v>
      </c>
      <c r="I96" s="101"/>
      <c r="J96" s="80"/>
      <c r="K96" s="80" t="s">
        <v>16</v>
      </c>
      <c r="L96" s="80"/>
      <c r="M96" s="82">
        <f>IF(ISERROR(I96*L96),0,(I96*L96))</f>
        <v>0</v>
      </c>
    </row>
    <row r="97" spans="1:13" x14ac:dyDescent="0.2">
      <c r="A97" s="339" t="e">
        <f t="shared" si="12"/>
        <v>#REF!</v>
      </c>
      <c r="B97" s="355" t="s">
        <v>89</v>
      </c>
      <c r="C97" s="112">
        <v>3151</v>
      </c>
      <c r="D97" s="101"/>
      <c r="E97" s="80"/>
      <c r="F97" s="80" t="s">
        <v>16</v>
      </c>
      <c r="G97" s="80"/>
      <c r="H97" s="81">
        <f>IF(ISERROR(D97*G97),0,(D97*G97))</f>
        <v>0</v>
      </c>
      <c r="I97" s="101"/>
      <c r="J97" s="80"/>
      <c r="K97" s="80" t="s">
        <v>16</v>
      </c>
      <c r="L97" s="80"/>
      <c r="M97" s="82">
        <f>IF(ISERROR(I97*L97),0,(I97*L97))</f>
        <v>0</v>
      </c>
    </row>
    <row r="98" spans="1:13" x14ac:dyDescent="0.2">
      <c r="A98" s="339" t="e">
        <f t="shared" si="12"/>
        <v>#REF!</v>
      </c>
      <c r="B98" s="355" t="s">
        <v>90</v>
      </c>
      <c r="C98" s="112">
        <v>3152</v>
      </c>
      <c r="D98" s="101"/>
      <c r="E98" s="80" t="s">
        <v>16</v>
      </c>
      <c r="F98" s="80" t="s">
        <v>16</v>
      </c>
      <c r="G98" s="80"/>
      <c r="H98" s="81">
        <f>IF(ISERROR(D98*G98),0,(D98*G98))</f>
        <v>0</v>
      </c>
      <c r="I98" s="101"/>
      <c r="J98" s="80" t="s">
        <v>16</v>
      </c>
      <c r="K98" s="80" t="s">
        <v>16</v>
      </c>
      <c r="L98" s="80"/>
      <c r="M98" s="82">
        <f>IF(ISERROR(I98*L98),0,(I98*L98))</f>
        <v>0</v>
      </c>
    </row>
    <row r="99" spans="1:13" x14ac:dyDescent="0.2">
      <c r="A99" s="339" t="e">
        <f t="shared" si="12"/>
        <v>#REF!</v>
      </c>
      <c r="B99" s="355" t="s">
        <v>91</v>
      </c>
      <c r="C99" s="113">
        <v>4152</v>
      </c>
      <c r="D99" s="103"/>
      <c r="E99" s="80"/>
      <c r="F99" s="104" t="s">
        <v>16</v>
      </c>
      <c r="G99" s="104" t="s">
        <v>16</v>
      </c>
      <c r="H99" s="104" t="s">
        <v>16</v>
      </c>
      <c r="I99" s="103"/>
      <c r="J99" s="80"/>
      <c r="K99" s="104" t="s">
        <v>16</v>
      </c>
      <c r="L99" s="104" t="s">
        <v>16</v>
      </c>
      <c r="M99" s="326" t="s">
        <v>16</v>
      </c>
    </row>
    <row r="100" spans="1:13" x14ac:dyDescent="0.2">
      <c r="A100" s="339" t="e">
        <f t="shared" si="12"/>
        <v>#REF!</v>
      </c>
      <c r="B100" s="355" t="s">
        <v>92</v>
      </c>
      <c r="C100" s="112">
        <v>3153</v>
      </c>
      <c r="D100" s="101"/>
      <c r="E100" s="80"/>
      <c r="F100" s="80" t="s">
        <v>16</v>
      </c>
      <c r="G100" s="80"/>
      <c r="H100" s="81">
        <f t="shared" ref="H100:H105" si="13">IF(ISERROR(D100*G100),0,(D100*G100))</f>
        <v>0</v>
      </c>
      <c r="I100" s="101"/>
      <c r="J100" s="80"/>
      <c r="K100" s="80" t="s">
        <v>16</v>
      </c>
      <c r="L100" s="80"/>
      <c r="M100" s="82">
        <f t="shared" ref="M100:M105" si="14">IF(ISERROR(I100*L100),0,(I100*L100))</f>
        <v>0</v>
      </c>
    </row>
    <row r="101" spans="1:13" x14ac:dyDescent="0.2">
      <c r="A101" s="339" t="e">
        <f t="shared" si="12"/>
        <v>#REF!</v>
      </c>
      <c r="B101" s="355" t="s">
        <v>93</v>
      </c>
      <c r="C101" s="112">
        <v>3154</v>
      </c>
      <c r="D101" s="101"/>
      <c r="E101" s="80"/>
      <c r="F101" s="80" t="s">
        <v>16</v>
      </c>
      <c r="G101" s="80"/>
      <c r="H101" s="81">
        <f t="shared" si="13"/>
        <v>0</v>
      </c>
      <c r="I101" s="101"/>
      <c r="J101" s="80"/>
      <c r="K101" s="80" t="s">
        <v>16</v>
      </c>
      <c r="L101" s="80"/>
      <c r="M101" s="82">
        <f t="shared" si="14"/>
        <v>0</v>
      </c>
    </row>
    <row r="102" spans="1:13" x14ac:dyDescent="0.2">
      <c r="A102" s="339" t="e">
        <f t="shared" si="12"/>
        <v>#REF!</v>
      </c>
      <c r="B102" s="355" t="s">
        <v>94</v>
      </c>
      <c r="C102" s="112">
        <v>3155</v>
      </c>
      <c r="D102" s="101"/>
      <c r="E102" s="80"/>
      <c r="F102" s="80" t="s">
        <v>16</v>
      </c>
      <c r="G102" s="80"/>
      <c r="H102" s="81">
        <f t="shared" si="13"/>
        <v>0</v>
      </c>
      <c r="I102" s="101"/>
      <c r="J102" s="80"/>
      <c r="K102" s="80" t="s">
        <v>16</v>
      </c>
      <c r="L102" s="80"/>
      <c r="M102" s="82">
        <f t="shared" si="14"/>
        <v>0</v>
      </c>
    </row>
    <row r="103" spans="1:13" x14ac:dyDescent="0.2">
      <c r="A103" s="339" t="e">
        <f t="shared" si="12"/>
        <v>#REF!</v>
      </c>
      <c r="B103" s="355" t="s">
        <v>95</v>
      </c>
      <c r="C103" s="112">
        <v>3156</v>
      </c>
      <c r="D103" s="101"/>
      <c r="E103" s="80"/>
      <c r="F103" s="80" t="s">
        <v>16</v>
      </c>
      <c r="G103" s="80"/>
      <c r="H103" s="81">
        <f t="shared" si="13"/>
        <v>0</v>
      </c>
      <c r="I103" s="101"/>
      <c r="J103" s="80"/>
      <c r="K103" s="80" t="s">
        <v>16</v>
      </c>
      <c r="L103" s="80"/>
      <c r="M103" s="82">
        <f t="shared" si="14"/>
        <v>0</v>
      </c>
    </row>
    <row r="104" spans="1:13" x14ac:dyDescent="0.2">
      <c r="A104" s="339" t="e">
        <f t="shared" si="12"/>
        <v>#REF!</v>
      </c>
      <c r="B104" s="355" t="s">
        <v>96</v>
      </c>
      <c r="C104" s="112">
        <v>3157</v>
      </c>
      <c r="D104" s="101"/>
      <c r="E104" s="80"/>
      <c r="F104" s="80" t="s">
        <v>16</v>
      </c>
      <c r="G104" s="80"/>
      <c r="H104" s="81">
        <f t="shared" si="13"/>
        <v>0</v>
      </c>
      <c r="I104" s="101"/>
      <c r="J104" s="80"/>
      <c r="K104" s="80" t="s">
        <v>16</v>
      </c>
      <c r="L104" s="80"/>
      <c r="M104" s="82">
        <f t="shared" si="14"/>
        <v>0</v>
      </c>
    </row>
    <row r="105" spans="1:13" x14ac:dyDescent="0.2">
      <c r="A105" s="339" t="e">
        <f t="shared" si="12"/>
        <v>#REF!</v>
      </c>
      <c r="B105" s="355" t="s">
        <v>97</v>
      </c>
      <c r="C105" s="112">
        <v>3159</v>
      </c>
      <c r="D105" s="101"/>
      <c r="E105" s="80"/>
      <c r="F105" s="80" t="s">
        <v>16</v>
      </c>
      <c r="G105" s="80"/>
      <c r="H105" s="81">
        <f t="shared" si="13"/>
        <v>0</v>
      </c>
      <c r="I105" s="101"/>
      <c r="J105" s="80"/>
      <c r="K105" s="80" t="s">
        <v>16</v>
      </c>
      <c r="L105" s="80"/>
      <c r="M105" s="82">
        <f t="shared" si="14"/>
        <v>0</v>
      </c>
    </row>
    <row r="106" spans="1:13" x14ac:dyDescent="0.2">
      <c r="A106" s="339" t="e">
        <f t="shared" si="12"/>
        <v>#REF!</v>
      </c>
      <c r="B106" s="355" t="s">
        <v>427</v>
      </c>
      <c r="C106" s="112">
        <v>3160</v>
      </c>
      <c r="D106" s="102">
        <f>SUM(D96:D98,D100:D105)</f>
        <v>0</v>
      </c>
      <c r="E106" s="103"/>
      <c r="F106" s="104" t="s">
        <v>16</v>
      </c>
      <c r="G106" s="104" t="s">
        <v>16</v>
      </c>
      <c r="H106" s="81">
        <f>SUM(H96:H98,H100:H105)</f>
        <v>0</v>
      </c>
      <c r="I106" s="102">
        <f>SUM(I96:I98,I100:I105)</f>
        <v>0</v>
      </c>
      <c r="J106" s="103"/>
      <c r="K106" s="104" t="s">
        <v>16</v>
      </c>
      <c r="L106" s="104" t="s">
        <v>16</v>
      </c>
      <c r="M106" s="82">
        <f>SUM(M96:M98,M100:M105)</f>
        <v>0</v>
      </c>
    </row>
    <row r="107" spans="1:13" x14ac:dyDescent="0.2">
      <c r="A107" s="339" t="e">
        <f t="shared" si="12"/>
        <v>#REF!</v>
      </c>
      <c r="B107" s="352" t="s">
        <v>98</v>
      </c>
      <c r="C107" s="186"/>
      <c r="D107" s="187"/>
      <c r="E107" s="188"/>
      <c r="F107" s="189"/>
      <c r="G107" s="189"/>
      <c r="H107" s="190"/>
      <c r="I107" s="187"/>
      <c r="J107" s="188"/>
      <c r="K107" s="189"/>
      <c r="L107" s="189"/>
      <c r="M107" s="191"/>
    </row>
    <row r="108" spans="1:13" x14ac:dyDescent="0.2">
      <c r="A108" s="339" t="e">
        <f t="shared" si="12"/>
        <v>#REF!</v>
      </c>
      <c r="B108" s="355" t="s">
        <v>99</v>
      </c>
      <c r="C108" s="112">
        <v>3172</v>
      </c>
      <c r="D108" s="101"/>
      <c r="E108" s="80" t="s">
        <v>16</v>
      </c>
      <c r="F108" s="80" t="s">
        <v>16</v>
      </c>
      <c r="G108" s="80"/>
      <c r="H108" s="81">
        <f>IF(ISERROR(D108*G108),0,(D108*G108))</f>
        <v>0</v>
      </c>
      <c r="I108" s="101"/>
      <c r="J108" s="80" t="s">
        <v>16</v>
      </c>
      <c r="K108" s="80" t="s">
        <v>16</v>
      </c>
      <c r="L108" s="80"/>
      <c r="M108" s="82">
        <f>IF(ISERROR(I108*L108),0,(I108*L108))</f>
        <v>0</v>
      </c>
    </row>
    <row r="109" spans="1:13" x14ac:dyDescent="0.2">
      <c r="A109" s="339" t="e">
        <f t="shared" si="12"/>
        <v>#REF!</v>
      </c>
      <c r="B109" s="355" t="s">
        <v>100</v>
      </c>
      <c r="C109" s="112">
        <v>3173</v>
      </c>
      <c r="D109" s="101"/>
      <c r="E109" s="80"/>
      <c r="F109" s="80" t="s">
        <v>16</v>
      </c>
      <c r="G109" s="80"/>
      <c r="H109" s="81">
        <f>IF(ISERROR(D109*G109),0,(D109*G109))</f>
        <v>0</v>
      </c>
      <c r="I109" s="101"/>
      <c r="J109" s="80"/>
      <c r="K109" s="80" t="s">
        <v>16</v>
      </c>
      <c r="L109" s="80"/>
      <c r="M109" s="82">
        <f>IF(ISERROR(I109*L109),0,(I109*L109))</f>
        <v>0</v>
      </c>
    </row>
    <row r="110" spans="1:13" x14ac:dyDescent="0.2">
      <c r="A110" s="339" t="e">
        <f t="shared" si="12"/>
        <v>#REF!</v>
      </c>
      <c r="B110" s="355" t="s">
        <v>101</v>
      </c>
      <c r="C110" s="113">
        <v>4174</v>
      </c>
      <c r="D110" s="103"/>
      <c r="E110" s="104"/>
      <c r="F110" s="80" t="s">
        <v>16</v>
      </c>
      <c r="G110" s="104"/>
      <c r="H110" s="104"/>
      <c r="I110" s="103"/>
      <c r="J110" s="104"/>
      <c r="K110" s="80" t="s">
        <v>16</v>
      </c>
      <c r="L110" s="104"/>
      <c r="M110" s="326"/>
    </row>
    <row r="111" spans="1:13" x14ac:dyDescent="0.2">
      <c r="A111" s="339" t="e">
        <f t="shared" si="12"/>
        <v>#REF!</v>
      </c>
      <c r="B111" s="434"/>
      <c r="C111" s="435"/>
      <c r="D111" s="101"/>
      <c r="E111" s="80"/>
      <c r="F111" s="80" t="s">
        <v>16</v>
      </c>
      <c r="G111" s="80"/>
      <c r="H111" s="81">
        <f t="shared" ref="H111:H113" si="15">IF(ISERROR(D111*G111),0,(D111*G111))</f>
        <v>0</v>
      </c>
      <c r="I111" s="101"/>
      <c r="J111" s="80"/>
      <c r="K111" s="80" t="s">
        <v>16</v>
      </c>
      <c r="L111" s="80"/>
      <c r="M111" s="82">
        <f t="shared" ref="M111:M113" si="16">IF(ISERROR(I111*L111),0,(I111*L111))</f>
        <v>0</v>
      </c>
    </row>
    <row r="112" spans="1:13" ht="12.75" customHeight="1" x14ac:dyDescent="0.2">
      <c r="A112" s="339" t="e">
        <f t="shared" si="12"/>
        <v>#REF!</v>
      </c>
      <c r="B112" s="434"/>
      <c r="C112" s="435"/>
      <c r="D112" s="101"/>
      <c r="E112" s="80"/>
      <c r="F112" s="80" t="s">
        <v>16</v>
      </c>
      <c r="G112" s="80"/>
      <c r="H112" s="81">
        <f t="shared" si="15"/>
        <v>0</v>
      </c>
      <c r="I112" s="101"/>
      <c r="J112" s="80"/>
      <c r="K112" s="80" t="s">
        <v>16</v>
      </c>
      <c r="L112" s="80"/>
      <c r="M112" s="82">
        <f t="shared" si="16"/>
        <v>0</v>
      </c>
    </row>
    <row r="113" spans="1:13" x14ac:dyDescent="0.2">
      <c r="A113" s="339" t="e">
        <f t="shared" si="12"/>
        <v>#REF!</v>
      </c>
      <c r="B113" s="434"/>
      <c r="C113" s="435"/>
      <c r="D113" s="101"/>
      <c r="E113" s="80"/>
      <c r="F113" s="80" t="s">
        <v>16</v>
      </c>
      <c r="G113" s="80"/>
      <c r="H113" s="81">
        <f t="shared" si="15"/>
        <v>0</v>
      </c>
      <c r="I113" s="101"/>
      <c r="J113" s="80"/>
      <c r="K113" s="80" t="s">
        <v>16</v>
      </c>
      <c r="L113" s="80"/>
      <c r="M113" s="82">
        <f t="shared" si="16"/>
        <v>0</v>
      </c>
    </row>
    <row r="114" spans="1:13" x14ac:dyDescent="0.2">
      <c r="A114" s="339" t="e">
        <f t="shared" si="12"/>
        <v>#REF!</v>
      </c>
      <c r="B114" s="356" t="s">
        <v>428</v>
      </c>
      <c r="C114" s="114">
        <v>3198</v>
      </c>
      <c r="D114" s="115"/>
      <c r="E114" s="116"/>
      <c r="F114" s="116" t="s">
        <v>16</v>
      </c>
      <c r="G114" s="116" t="s">
        <v>16</v>
      </c>
      <c r="H114" s="89">
        <f>SUM(H108:H109,H111:H113)</f>
        <v>0</v>
      </c>
      <c r="I114" s="115"/>
      <c r="J114" s="116"/>
      <c r="K114" s="116" t="s">
        <v>16</v>
      </c>
      <c r="L114" s="116" t="s">
        <v>16</v>
      </c>
      <c r="M114" s="90">
        <f>SUM(M108:M109,M111:M113)</f>
        <v>0</v>
      </c>
    </row>
    <row r="115" spans="1:13" x14ac:dyDescent="0.2">
      <c r="A115" s="339" t="e">
        <f t="shared" si="12"/>
        <v>#REF!</v>
      </c>
      <c r="B115" s="357" t="s">
        <v>102</v>
      </c>
      <c r="C115" s="117"/>
      <c r="D115" s="118"/>
      <c r="E115" s="92"/>
      <c r="F115" s="92"/>
      <c r="G115" s="92"/>
      <c r="H115" s="93">
        <f>SUM(H60,H73,H84,H94,H106,,H114)</f>
        <v>0</v>
      </c>
      <c r="I115" s="118"/>
      <c r="J115" s="92"/>
      <c r="K115" s="92"/>
      <c r="L115" s="92"/>
      <c r="M115" s="94">
        <f>SUM(M60,M73,M84,M94,M106,,M114)</f>
        <v>0</v>
      </c>
    </row>
    <row r="116" spans="1:13" s="420" customFormat="1" ht="51" x14ac:dyDescent="0.2">
      <c r="A116" s="339" t="e">
        <f t="shared" si="12"/>
        <v>#REF!</v>
      </c>
      <c r="B116" s="346" t="s">
        <v>103</v>
      </c>
      <c r="C116" s="119"/>
      <c r="D116" s="120" t="s">
        <v>104</v>
      </c>
      <c r="E116" s="120" t="s">
        <v>105</v>
      </c>
      <c r="F116" s="120" t="s">
        <v>331</v>
      </c>
      <c r="G116" s="120" t="s">
        <v>34</v>
      </c>
      <c r="H116" s="121" t="s">
        <v>35</v>
      </c>
      <c r="I116" s="120" t="s">
        <v>104</v>
      </c>
      <c r="J116" s="120" t="s">
        <v>105</v>
      </c>
      <c r="K116" s="120" t="s">
        <v>331</v>
      </c>
      <c r="L116" s="120" t="s">
        <v>34</v>
      </c>
      <c r="M116" s="122" t="s">
        <v>35</v>
      </c>
    </row>
    <row r="117" spans="1:13" ht="12.75" customHeight="1" x14ac:dyDescent="0.2">
      <c r="A117" s="339" t="e">
        <f t="shared" si="12"/>
        <v>#REF!</v>
      </c>
      <c r="B117" s="358" t="s">
        <v>107</v>
      </c>
      <c r="C117" s="123"/>
      <c r="D117" s="97"/>
      <c r="E117" s="97"/>
      <c r="F117" s="97"/>
      <c r="G117" s="97"/>
      <c r="H117" s="98"/>
      <c r="I117" s="97"/>
      <c r="J117" s="97"/>
      <c r="K117" s="97"/>
      <c r="L117" s="97"/>
      <c r="M117" s="99"/>
    </row>
    <row r="118" spans="1:13" x14ac:dyDescent="0.2">
      <c r="A118" s="339" t="e">
        <f t="shared" si="12"/>
        <v>#REF!</v>
      </c>
      <c r="B118" s="347" t="s">
        <v>429</v>
      </c>
      <c r="C118" s="83">
        <v>4209</v>
      </c>
      <c r="D118" s="124">
        <f>'I1 Obst-Gartenbau'!D12</f>
        <v>0</v>
      </c>
      <c r="E118" s="125"/>
      <c r="F118" s="125"/>
      <c r="G118" s="125"/>
      <c r="H118" s="85">
        <f>'I1 Obst-Gartenbau'!H12</f>
        <v>0</v>
      </c>
      <c r="I118" s="124">
        <f>'I1 Obst-Gartenbau'!I12</f>
        <v>0</v>
      </c>
      <c r="J118" s="125"/>
      <c r="K118" s="125"/>
      <c r="L118" s="125"/>
      <c r="M118" s="86">
        <f>'I1 Obst-Gartenbau'!M12</f>
        <v>0</v>
      </c>
    </row>
    <row r="119" spans="1:13" x14ac:dyDescent="0.2">
      <c r="A119" s="339" t="e">
        <f t="shared" si="12"/>
        <v>#REF!</v>
      </c>
      <c r="B119" s="354" t="s">
        <v>117</v>
      </c>
      <c r="C119" s="83"/>
      <c r="D119" s="126"/>
      <c r="E119" s="126"/>
      <c r="F119" s="126"/>
      <c r="G119" s="126"/>
      <c r="H119" s="127"/>
      <c r="I119" s="126"/>
      <c r="J119" s="126"/>
      <c r="K119" s="126"/>
      <c r="L119" s="126"/>
      <c r="M119" s="128"/>
    </row>
    <row r="120" spans="1:13" x14ac:dyDescent="0.2">
      <c r="A120" s="339" t="e">
        <f t="shared" si="12"/>
        <v>#REF!</v>
      </c>
      <c r="B120" s="347" t="s">
        <v>430</v>
      </c>
      <c r="C120" s="83">
        <v>4269</v>
      </c>
      <c r="D120" s="124">
        <f>'I1 Obst-Gartenbau'!D43</f>
        <v>0</v>
      </c>
      <c r="E120" s="125"/>
      <c r="F120" s="125"/>
      <c r="G120" s="125"/>
      <c r="H120" s="85">
        <f>'I1 Obst-Gartenbau'!H43</f>
        <v>0</v>
      </c>
      <c r="I120" s="85">
        <f>'I1 Obst-Gartenbau'!I43</f>
        <v>0</v>
      </c>
      <c r="J120" s="125"/>
      <c r="K120" s="125"/>
      <c r="L120" s="125"/>
      <c r="M120" s="86">
        <f>'I1 Obst-Gartenbau'!M43</f>
        <v>0</v>
      </c>
    </row>
    <row r="121" spans="1:13" x14ac:dyDescent="0.2">
      <c r="A121" s="339" t="e">
        <f t="shared" si="12"/>
        <v>#REF!</v>
      </c>
      <c r="B121" s="354" t="s">
        <v>118</v>
      </c>
      <c r="C121" s="83"/>
      <c r="D121" s="126"/>
      <c r="E121" s="126"/>
      <c r="F121" s="126"/>
      <c r="G121" s="126"/>
      <c r="H121" s="127"/>
      <c r="I121" s="126"/>
      <c r="J121" s="126"/>
      <c r="K121" s="126"/>
      <c r="L121" s="126"/>
      <c r="M121" s="128"/>
    </row>
    <row r="122" spans="1:13" x14ac:dyDescent="0.2">
      <c r="A122" s="339" t="e">
        <f t="shared" si="12"/>
        <v>#REF!</v>
      </c>
      <c r="B122" s="359" t="s">
        <v>431</v>
      </c>
      <c r="C122" s="130">
        <v>4299</v>
      </c>
      <c r="D122" s="131">
        <f>'I1 Obst-Gartenbau'!D56</f>
        <v>0</v>
      </c>
      <c r="E122" s="132" t="s">
        <v>16</v>
      </c>
      <c r="F122" s="132"/>
      <c r="G122" s="132"/>
      <c r="H122" s="133">
        <f>'I1 Obst-Gartenbau'!H56</f>
        <v>0</v>
      </c>
      <c r="I122" s="131">
        <f>'I1 Obst-Gartenbau'!I56</f>
        <v>0</v>
      </c>
      <c r="J122" s="132" t="s">
        <v>16</v>
      </c>
      <c r="K122" s="132"/>
      <c r="L122" s="132"/>
      <c r="M122" s="134">
        <f>'I1 Obst-Gartenbau'!M56</f>
        <v>0</v>
      </c>
    </row>
    <row r="123" spans="1:13" x14ac:dyDescent="0.2">
      <c r="A123" s="339" t="e">
        <f t="shared" si="12"/>
        <v>#REF!</v>
      </c>
      <c r="B123" s="360" t="s">
        <v>432</v>
      </c>
      <c r="C123" s="135">
        <v>4300</v>
      </c>
      <c r="D123" s="136">
        <f>D54+D118+D120+D122</f>
        <v>0</v>
      </c>
      <c r="E123" s="92" t="s">
        <v>16</v>
      </c>
      <c r="F123" s="92"/>
      <c r="G123" s="92"/>
      <c r="H123" s="93">
        <f>H54+H118+H120+H122</f>
        <v>0</v>
      </c>
      <c r="I123" s="136">
        <f>I54+I118+I120+I122</f>
        <v>0</v>
      </c>
      <c r="J123" s="92" t="s">
        <v>16</v>
      </c>
      <c r="K123" s="92"/>
      <c r="L123" s="92"/>
      <c r="M123" s="94">
        <f>M54+M118+M120+M122</f>
        <v>0</v>
      </c>
    </row>
    <row r="124" spans="1:13" ht="41.25" customHeight="1" x14ac:dyDescent="0.2">
      <c r="A124" s="339" t="e">
        <f t="shared" ref="A124:A126" si="17">SUM(A123+1)</f>
        <v>#REF!</v>
      </c>
      <c r="B124" s="361"/>
      <c r="C124" s="137"/>
      <c r="D124" s="120" t="s">
        <v>124</v>
      </c>
      <c r="E124" s="805" t="s">
        <v>125</v>
      </c>
      <c r="F124" s="806"/>
      <c r="G124" s="120" t="s">
        <v>34</v>
      </c>
      <c r="H124" s="121" t="s">
        <v>35</v>
      </c>
      <c r="I124" s="120" t="s">
        <v>124</v>
      </c>
      <c r="J124" s="805" t="s">
        <v>125</v>
      </c>
      <c r="K124" s="806"/>
      <c r="L124" s="120" t="s">
        <v>34</v>
      </c>
      <c r="M124" s="122" t="s">
        <v>35</v>
      </c>
    </row>
    <row r="125" spans="1:13" ht="52.5" customHeight="1" x14ac:dyDescent="0.2">
      <c r="A125" s="339" t="e">
        <f t="shared" si="17"/>
        <v>#REF!</v>
      </c>
      <c r="B125" s="360" t="s">
        <v>126</v>
      </c>
      <c r="C125" s="135">
        <v>2337</v>
      </c>
      <c r="D125" s="140"/>
      <c r="E125" s="807"/>
      <c r="F125" s="808"/>
      <c r="G125" s="138"/>
      <c r="H125" s="139"/>
      <c r="I125" s="140"/>
      <c r="J125" s="807"/>
      <c r="K125" s="808"/>
      <c r="L125" s="138"/>
      <c r="M125" s="141"/>
    </row>
    <row r="126" spans="1:13" ht="12.75" customHeight="1" x14ac:dyDescent="0.2">
      <c r="A126" s="339" t="e">
        <f t="shared" si="17"/>
        <v>#REF!</v>
      </c>
      <c r="B126" s="362" t="s">
        <v>127</v>
      </c>
      <c r="C126" s="137"/>
      <c r="D126" s="118"/>
      <c r="E126" s="92"/>
      <c r="F126" s="92"/>
      <c r="G126" s="92"/>
      <c r="H126" s="142"/>
      <c r="I126" s="143"/>
      <c r="J126" s="92"/>
      <c r="K126" s="92"/>
      <c r="L126" s="92"/>
      <c r="M126" s="144"/>
    </row>
    <row r="127" spans="1:13" ht="12.75" customHeight="1" x14ac:dyDescent="0.2">
      <c r="A127" s="339" t="e">
        <f t="shared" ref="A127:A135" si="18">SUM(A126+1)</f>
        <v>#REF!</v>
      </c>
      <c r="B127" s="363" t="s">
        <v>128</v>
      </c>
      <c r="C127" s="145"/>
      <c r="D127" s="146"/>
      <c r="E127" s="147"/>
      <c r="F127" s="147"/>
      <c r="G127" s="147"/>
      <c r="H127" s="148"/>
      <c r="I127" s="149"/>
      <c r="J127" s="147"/>
      <c r="K127" s="147"/>
      <c r="L127" s="147"/>
      <c r="M127" s="150"/>
    </row>
    <row r="128" spans="1:13" ht="12.75" customHeight="1" x14ac:dyDescent="0.2">
      <c r="A128" s="339" t="e">
        <f t="shared" si="18"/>
        <v>#REF!</v>
      </c>
      <c r="B128" s="364" t="s">
        <v>129</v>
      </c>
      <c r="C128" s="96"/>
      <c r="D128" s="151"/>
      <c r="E128" s="152"/>
      <c r="F128" s="152"/>
      <c r="G128" s="153"/>
      <c r="H128" s="154"/>
      <c r="I128" s="151"/>
      <c r="J128" s="152"/>
      <c r="K128" s="152"/>
      <c r="L128" s="153"/>
      <c r="M128" s="155"/>
    </row>
    <row r="129" spans="1:13" ht="12.75" customHeight="1" x14ac:dyDescent="0.2">
      <c r="A129" s="339" t="e">
        <f t="shared" si="18"/>
        <v>#REF!</v>
      </c>
      <c r="B129" s="365" t="s">
        <v>130</v>
      </c>
      <c r="C129" s="156"/>
      <c r="D129" s="157"/>
      <c r="E129" s="158"/>
      <c r="F129" s="158"/>
      <c r="G129" s="159"/>
      <c r="H129" s="160"/>
      <c r="I129" s="157"/>
      <c r="J129" s="158"/>
      <c r="K129" s="158"/>
      <c r="L129" s="159"/>
      <c r="M129" s="161"/>
    </row>
    <row r="130" spans="1:13" x14ac:dyDescent="0.2">
      <c r="A130" s="339" t="e">
        <f t="shared" si="18"/>
        <v>#REF!</v>
      </c>
      <c r="B130" s="366" t="s">
        <v>131</v>
      </c>
      <c r="C130" s="162"/>
      <c r="D130" s="163"/>
      <c r="E130" s="164"/>
      <c r="F130" s="164"/>
      <c r="G130" s="164"/>
      <c r="H130" s="77">
        <f>SUM(H115,H123,H125,H126,H128,H129)</f>
        <v>0</v>
      </c>
      <c r="I130" s="165"/>
      <c r="J130" s="164"/>
      <c r="K130" s="164"/>
      <c r="L130" s="164"/>
      <c r="M130" s="78">
        <f>SUM(M115,M123,M125,M126,M128,M129)</f>
        <v>0</v>
      </c>
    </row>
    <row r="131" spans="1:13" x14ac:dyDescent="0.2">
      <c r="A131" s="339" t="e">
        <f t="shared" si="18"/>
        <v>#REF!</v>
      </c>
      <c r="B131" s="367" t="s">
        <v>132</v>
      </c>
      <c r="C131" s="166"/>
      <c r="D131" s="157"/>
      <c r="E131" s="158"/>
      <c r="F131" s="158"/>
      <c r="G131" s="158"/>
      <c r="H131" s="167">
        <f>IF(ISERROR(H130/1900),0,H130/1900)</f>
        <v>0</v>
      </c>
      <c r="I131" s="168"/>
      <c r="J131" s="158"/>
      <c r="K131" s="158"/>
      <c r="L131" s="158"/>
      <c r="M131" s="169">
        <f>IF(ISERROR(M130/1900),0,M130/1900)</f>
        <v>0</v>
      </c>
    </row>
    <row r="132" spans="1:13" x14ac:dyDescent="0.2">
      <c r="A132" s="339" t="e">
        <f t="shared" si="18"/>
        <v>#REF!</v>
      </c>
      <c r="B132" s="366" t="s">
        <v>133</v>
      </c>
      <c r="C132" s="43">
        <v>7099</v>
      </c>
      <c r="D132" s="163"/>
      <c r="E132" s="163"/>
      <c r="F132" s="163"/>
      <c r="G132" s="163"/>
      <c r="H132" s="77">
        <f>SUM(H134:H135)</f>
        <v>0</v>
      </c>
      <c r="I132" s="165"/>
      <c r="J132" s="163"/>
      <c r="K132" s="163"/>
      <c r="L132" s="163"/>
      <c r="M132" s="170">
        <f>SUM(M134:M135)</f>
        <v>0</v>
      </c>
    </row>
    <row r="133" spans="1:13" x14ac:dyDescent="0.2">
      <c r="A133" s="339" t="e">
        <f t="shared" si="18"/>
        <v>#REF!</v>
      </c>
      <c r="B133" s="368" t="s">
        <v>134</v>
      </c>
      <c r="C133" s="45"/>
      <c r="D133" s="171"/>
      <c r="E133" s="171"/>
      <c r="F133" s="171"/>
      <c r="G133" s="171"/>
      <c r="H133" s="46"/>
      <c r="I133" s="172"/>
      <c r="J133" s="171"/>
      <c r="K133" s="171"/>
      <c r="L133" s="171"/>
      <c r="M133" s="173"/>
    </row>
    <row r="134" spans="1:13" ht="12.75" customHeight="1" x14ac:dyDescent="0.2">
      <c r="A134" s="339" t="e">
        <f t="shared" si="18"/>
        <v>#REF!</v>
      </c>
      <c r="B134" s="369" t="s">
        <v>135</v>
      </c>
      <c r="C134" s="47">
        <v>7089</v>
      </c>
      <c r="D134" s="171"/>
      <c r="E134" s="174"/>
      <c r="F134" s="174"/>
      <c r="G134" s="174"/>
      <c r="H134" s="46"/>
      <c r="I134" s="172"/>
      <c r="J134" s="174"/>
      <c r="K134" s="174"/>
      <c r="L134" s="174"/>
      <c r="M134" s="173"/>
    </row>
    <row r="135" spans="1:13" ht="13.5" thickBot="1" x14ac:dyDescent="0.25">
      <c r="A135" s="339" t="e">
        <f t="shared" si="18"/>
        <v>#REF!</v>
      </c>
      <c r="B135" s="370" t="s">
        <v>136</v>
      </c>
      <c r="C135" s="175">
        <v>7098</v>
      </c>
      <c r="D135" s="176"/>
      <c r="E135" s="176"/>
      <c r="F135" s="176"/>
      <c r="G135" s="176"/>
      <c r="H135" s="177"/>
      <c r="I135" s="178"/>
      <c r="J135" s="176"/>
      <c r="K135" s="176"/>
      <c r="L135" s="176"/>
      <c r="M135" s="179"/>
    </row>
    <row r="137" spans="1:13" ht="12" customHeight="1" x14ac:dyDescent="0.2">
      <c r="B137" s="17" t="s">
        <v>251</v>
      </c>
      <c r="D137" s="423"/>
      <c r="E137" s="424"/>
      <c r="F137" s="424"/>
    </row>
  </sheetData>
  <mergeCells count="17">
    <mergeCell ref="E125:F125"/>
    <mergeCell ref="J125:K125"/>
    <mergeCell ref="D3:E3"/>
    <mergeCell ref="F3:G3"/>
    <mergeCell ref="H15:M15"/>
    <mergeCell ref="H5:J5"/>
    <mergeCell ref="H6:J6"/>
    <mergeCell ref="H7:J7"/>
    <mergeCell ref="H8:J8"/>
    <mergeCell ref="H9:J9"/>
    <mergeCell ref="H10:J10"/>
    <mergeCell ref="H11:J11"/>
    <mergeCell ref="E1:H1"/>
    <mergeCell ref="D27:H27"/>
    <mergeCell ref="I27:M27"/>
    <mergeCell ref="E124:F124"/>
    <mergeCell ref="J124:K124"/>
  </mergeCells>
  <pageMargins left="0.39370078740157483" right="0.39370078740157483" top="0.78740157480314965" bottom="0.78740157480314965" header="0.31496062992125984" footer="0.31496062992125984"/>
  <pageSetup paperSize="9" scale="68"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GridLines="0" zoomScaleNormal="100" workbookViewId="0">
      <selection activeCell="A46" sqref="A46"/>
    </sheetView>
  </sheetViews>
  <sheetFormatPr baseColWidth="10" defaultColWidth="11.42578125" defaultRowHeight="15" x14ac:dyDescent="0.25"/>
  <cols>
    <col min="1" max="1" width="25.7109375" style="443" customWidth="1"/>
    <col min="2" max="2" width="5.42578125" style="443" customWidth="1"/>
    <col min="3" max="3" width="5.42578125" style="443" bestFit="1" customWidth="1"/>
    <col min="4" max="7" width="11.5703125" style="443" customWidth="1"/>
    <col min="8" max="16384" width="11.42578125" style="443"/>
  </cols>
  <sheetData>
    <row r="1" spans="1:13" ht="64.5" thickTop="1" x14ac:dyDescent="0.25">
      <c r="A1" s="374" t="s">
        <v>103</v>
      </c>
      <c r="B1" s="732"/>
      <c r="C1" s="375"/>
      <c r="D1" s="376" t="s">
        <v>104</v>
      </c>
      <c r="E1" s="376" t="s">
        <v>105</v>
      </c>
      <c r="F1" s="376" t="s">
        <v>435</v>
      </c>
      <c r="G1" s="376" t="s">
        <v>34</v>
      </c>
      <c r="H1" s="377" t="s">
        <v>35</v>
      </c>
      <c r="I1" s="376" t="s">
        <v>104</v>
      </c>
      <c r="J1" s="376" t="s">
        <v>105</v>
      </c>
      <c r="K1" s="376" t="s">
        <v>106</v>
      </c>
      <c r="L1" s="376" t="s">
        <v>34</v>
      </c>
      <c r="M1" s="378" t="s">
        <v>35</v>
      </c>
    </row>
    <row r="2" spans="1:13" x14ac:dyDescent="0.25">
      <c r="A2" s="194" t="s">
        <v>107</v>
      </c>
      <c r="B2" s="733"/>
      <c r="C2" s="123"/>
      <c r="D2" s="97"/>
      <c r="E2" s="97"/>
      <c r="F2" s="97"/>
      <c r="G2" s="97"/>
      <c r="H2" s="98"/>
      <c r="I2" s="97"/>
      <c r="J2" s="97"/>
      <c r="K2" s="97"/>
      <c r="L2" s="97"/>
      <c r="M2" s="195"/>
    </row>
    <row r="3" spans="1:13" x14ac:dyDescent="0.25">
      <c r="A3" s="196" t="s">
        <v>108</v>
      </c>
      <c r="B3" s="734" t="s">
        <v>433</v>
      </c>
      <c r="C3" s="83">
        <v>4200</v>
      </c>
      <c r="D3" s="84"/>
      <c r="E3" s="84"/>
      <c r="F3" s="84"/>
      <c r="G3" s="84"/>
      <c r="H3" s="85">
        <f>IF(ISERROR(D3*G3),0,(D3*G3))</f>
        <v>0</v>
      </c>
      <c r="I3" s="84"/>
      <c r="J3" s="84"/>
      <c r="K3" s="84"/>
      <c r="L3" s="84"/>
      <c r="M3" s="197">
        <f>IF(ISERROR(I3*L3),0,(I3*L3))</f>
        <v>0</v>
      </c>
    </row>
    <row r="4" spans="1:13" x14ac:dyDescent="0.25">
      <c r="A4" s="196" t="s">
        <v>109</v>
      </c>
      <c r="B4" s="734" t="s">
        <v>433</v>
      </c>
      <c r="C4" s="83">
        <v>4201</v>
      </c>
      <c r="D4" s="84"/>
      <c r="E4" s="84"/>
      <c r="F4" s="84"/>
      <c r="G4" s="84"/>
      <c r="H4" s="85">
        <f t="shared" ref="H4:H11" si="0">IF(ISERROR(D4*G4),0,(D4*G4))</f>
        <v>0</v>
      </c>
      <c r="I4" s="84"/>
      <c r="J4" s="84"/>
      <c r="K4" s="84"/>
      <c r="L4" s="84"/>
      <c r="M4" s="197">
        <f t="shared" ref="M4:M11" si="1">IF(ISERROR(I4*L4),0,(I4*L4))</f>
        <v>0</v>
      </c>
    </row>
    <row r="5" spans="1:13" x14ac:dyDescent="0.25">
      <c r="A5" s="196" t="s">
        <v>110</v>
      </c>
      <c r="B5" s="734" t="s">
        <v>433</v>
      </c>
      <c r="C5" s="83">
        <v>4202</v>
      </c>
      <c r="D5" s="84"/>
      <c r="E5" s="84"/>
      <c r="F5" s="84"/>
      <c r="G5" s="84"/>
      <c r="H5" s="85">
        <f t="shared" si="0"/>
        <v>0</v>
      </c>
      <c r="I5" s="84"/>
      <c r="J5" s="84"/>
      <c r="K5" s="84"/>
      <c r="L5" s="84"/>
      <c r="M5" s="197">
        <f t="shared" si="1"/>
        <v>0</v>
      </c>
    </row>
    <row r="6" spans="1:13" ht="25.5" x14ac:dyDescent="0.25">
      <c r="A6" s="196" t="s">
        <v>111</v>
      </c>
      <c r="B6" s="734" t="s">
        <v>433</v>
      </c>
      <c r="C6" s="83">
        <v>4203</v>
      </c>
      <c r="D6" s="84"/>
      <c r="E6" s="84"/>
      <c r="F6" s="84"/>
      <c r="G6" s="84"/>
      <c r="H6" s="85">
        <f t="shared" si="0"/>
        <v>0</v>
      </c>
      <c r="I6" s="84"/>
      <c r="J6" s="84"/>
      <c r="K6" s="84"/>
      <c r="L6" s="84"/>
      <c r="M6" s="197">
        <f t="shared" si="1"/>
        <v>0</v>
      </c>
    </row>
    <row r="7" spans="1:13" x14ac:dyDescent="0.25">
      <c r="A7" s="196" t="s">
        <v>112</v>
      </c>
      <c r="B7" s="734" t="s">
        <v>433</v>
      </c>
      <c r="C7" s="83">
        <v>4204</v>
      </c>
      <c r="D7" s="84"/>
      <c r="E7" s="84"/>
      <c r="F7" s="84"/>
      <c r="G7" s="84"/>
      <c r="H7" s="85">
        <f t="shared" si="0"/>
        <v>0</v>
      </c>
      <c r="I7" s="84"/>
      <c r="J7" s="84"/>
      <c r="K7" s="84"/>
      <c r="L7" s="84"/>
      <c r="M7" s="197">
        <f t="shared" si="1"/>
        <v>0</v>
      </c>
    </row>
    <row r="8" spans="1:13" x14ac:dyDescent="0.25">
      <c r="A8" s="196" t="s">
        <v>113</v>
      </c>
      <c r="B8" s="734" t="s">
        <v>433</v>
      </c>
      <c r="C8" s="83">
        <v>4205</v>
      </c>
      <c r="D8" s="84"/>
      <c r="E8" s="84"/>
      <c r="F8" s="84"/>
      <c r="G8" s="84"/>
      <c r="H8" s="85">
        <f t="shared" si="0"/>
        <v>0</v>
      </c>
      <c r="I8" s="84"/>
      <c r="J8" s="84"/>
      <c r="K8" s="84"/>
      <c r="L8" s="84"/>
      <c r="M8" s="197">
        <f t="shared" si="1"/>
        <v>0</v>
      </c>
    </row>
    <row r="9" spans="1:13" x14ac:dyDescent="0.25">
      <c r="A9" s="196" t="s">
        <v>114</v>
      </c>
      <c r="B9" s="734" t="s">
        <v>433</v>
      </c>
      <c r="C9" s="83">
        <v>4206</v>
      </c>
      <c r="D9" s="84"/>
      <c r="E9" s="84"/>
      <c r="F9" s="84"/>
      <c r="G9" s="84"/>
      <c r="H9" s="85">
        <f t="shared" si="0"/>
        <v>0</v>
      </c>
      <c r="I9" s="84"/>
      <c r="J9" s="84"/>
      <c r="K9" s="84"/>
      <c r="L9" s="84"/>
      <c r="M9" s="197">
        <f>IF(ISERROR(I9*L9),0,(I9*L9))</f>
        <v>0</v>
      </c>
    </row>
    <row r="10" spans="1:13" x14ac:dyDescent="0.25">
      <c r="A10" s="196" t="s">
        <v>115</v>
      </c>
      <c r="B10" s="734" t="s">
        <v>433</v>
      </c>
      <c r="C10" s="83">
        <v>4207</v>
      </c>
      <c r="D10" s="84"/>
      <c r="E10" s="84"/>
      <c r="F10" s="84"/>
      <c r="G10" s="84"/>
      <c r="H10" s="85">
        <f t="shared" si="0"/>
        <v>0</v>
      </c>
      <c r="I10" s="84"/>
      <c r="J10" s="84"/>
      <c r="K10" s="84"/>
      <c r="L10" s="84"/>
      <c r="M10" s="197">
        <f t="shared" si="1"/>
        <v>0</v>
      </c>
    </row>
    <row r="11" spans="1:13" ht="25.5" x14ac:dyDescent="0.25">
      <c r="A11" s="196" t="s">
        <v>116</v>
      </c>
      <c r="B11" s="734" t="s">
        <v>433</v>
      </c>
      <c r="C11" s="83">
        <v>4208</v>
      </c>
      <c r="D11" s="84"/>
      <c r="E11" s="84"/>
      <c r="F11" s="84"/>
      <c r="G11" s="84"/>
      <c r="H11" s="85">
        <f t="shared" si="0"/>
        <v>0</v>
      </c>
      <c r="I11" s="84"/>
      <c r="J11" s="84"/>
      <c r="K11" s="84"/>
      <c r="L11" s="84"/>
      <c r="M11" s="197">
        <f t="shared" si="1"/>
        <v>0</v>
      </c>
    </row>
    <row r="12" spans="1:13" x14ac:dyDescent="0.25">
      <c r="A12" s="726" t="s">
        <v>429</v>
      </c>
      <c r="B12" s="735"/>
      <c r="C12" s="727">
        <v>4209</v>
      </c>
      <c r="D12" s="728">
        <f>SUM(D3:D11)</f>
        <v>0</v>
      </c>
      <c r="E12" s="729"/>
      <c r="F12" s="729"/>
      <c r="G12" s="729"/>
      <c r="H12" s="730">
        <f>SUM(H3:H11)</f>
        <v>0</v>
      </c>
      <c r="I12" s="728">
        <f>SUM(I3:I11)</f>
        <v>0</v>
      </c>
      <c r="J12" s="729"/>
      <c r="K12" s="729"/>
      <c r="L12" s="729"/>
      <c r="M12" s="731">
        <f>SUM(M3:M11)</f>
        <v>0</v>
      </c>
    </row>
    <row r="13" spans="1:13" x14ac:dyDescent="0.25">
      <c r="A13" s="721" t="s">
        <v>117</v>
      </c>
      <c r="B13" s="736"/>
      <c r="C13" s="722"/>
      <c r="D13" s="723"/>
      <c r="E13" s="723"/>
      <c r="F13" s="723"/>
      <c r="G13" s="723"/>
      <c r="H13" s="724"/>
      <c r="I13" s="723"/>
      <c r="J13" s="723"/>
      <c r="K13" s="723"/>
      <c r="L13" s="723"/>
      <c r="M13" s="725"/>
    </row>
    <row r="14" spans="1:13" ht="25.5" x14ac:dyDescent="0.25">
      <c r="A14" s="196" t="s">
        <v>436</v>
      </c>
      <c r="B14" s="734" t="s">
        <v>433</v>
      </c>
      <c r="C14" s="83">
        <v>4220</v>
      </c>
      <c r="D14" s="84"/>
      <c r="E14" s="84"/>
      <c r="F14" s="84"/>
      <c r="G14" s="84"/>
      <c r="H14" s="85">
        <f t="shared" ref="H14:H42" si="2">IF(ISERROR(D14*G14),0,(D14*G14))</f>
        <v>0</v>
      </c>
      <c r="I14" s="84"/>
      <c r="J14" s="84"/>
      <c r="K14" s="84"/>
      <c r="L14" s="84"/>
      <c r="M14" s="197">
        <f t="shared" ref="M14:M42" si="3">IF(ISERROR(I14*L14),0,(I14*L14))</f>
        <v>0</v>
      </c>
    </row>
    <row r="15" spans="1:13" ht="25.5" x14ac:dyDescent="0.25">
      <c r="A15" s="196" t="s">
        <v>437</v>
      </c>
      <c r="B15" s="734" t="s">
        <v>433</v>
      </c>
      <c r="C15" s="83">
        <v>4221</v>
      </c>
      <c r="D15" s="84"/>
      <c r="E15" s="84"/>
      <c r="F15" s="84"/>
      <c r="G15" s="84"/>
      <c r="H15" s="85">
        <f t="shared" si="2"/>
        <v>0</v>
      </c>
      <c r="I15" s="84"/>
      <c r="J15" s="84"/>
      <c r="K15" s="84"/>
      <c r="L15" s="84"/>
      <c r="M15" s="197">
        <f t="shared" si="3"/>
        <v>0</v>
      </c>
    </row>
    <row r="16" spans="1:13" x14ac:dyDescent="0.25">
      <c r="A16" s="196" t="s">
        <v>438</v>
      </c>
      <c r="B16" s="734" t="s">
        <v>433</v>
      </c>
      <c r="C16" s="83">
        <v>4222</v>
      </c>
      <c r="D16" s="84"/>
      <c r="E16" s="84"/>
      <c r="F16" s="84"/>
      <c r="G16" s="84"/>
      <c r="H16" s="85">
        <f t="shared" si="2"/>
        <v>0</v>
      </c>
      <c r="I16" s="84"/>
      <c r="J16" s="84"/>
      <c r="K16" s="84"/>
      <c r="L16" s="84"/>
      <c r="M16" s="197">
        <f t="shared" si="3"/>
        <v>0</v>
      </c>
    </row>
    <row r="17" spans="1:13" ht="25.5" x14ac:dyDescent="0.25">
      <c r="A17" s="196" t="s">
        <v>439</v>
      </c>
      <c r="B17" s="734" t="s">
        <v>433</v>
      </c>
      <c r="C17" s="83">
        <v>4223</v>
      </c>
      <c r="D17" s="84"/>
      <c r="E17" s="84"/>
      <c r="F17" s="84"/>
      <c r="G17" s="84"/>
      <c r="H17" s="85">
        <f t="shared" si="2"/>
        <v>0</v>
      </c>
      <c r="I17" s="84"/>
      <c r="J17" s="84"/>
      <c r="K17" s="84"/>
      <c r="L17" s="84"/>
      <c r="M17" s="197">
        <f t="shared" si="3"/>
        <v>0</v>
      </c>
    </row>
    <row r="18" spans="1:13" x14ac:dyDescent="0.25">
      <c r="A18" s="196" t="s">
        <v>440</v>
      </c>
      <c r="B18" s="734" t="s">
        <v>433</v>
      </c>
      <c r="C18" s="83">
        <v>4224</v>
      </c>
      <c r="D18" s="84"/>
      <c r="E18" s="84"/>
      <c r="F18" s="84"/>
      <c r="G18" s="84"/>
      <c r="H18" s="85">
        <f t="shared" si="2"/>
        <v>0</v>
      </c>
      <c r="I18" s="84"/>
      <c r="J18" s="84"/>
      <c r="K18" s="84"/>
      <c r="L18" s="84"/>
      <c r="M18" s="197">
        <f t="shared" si="3"/>
        <v>0</v>
      </c>
    </row>
    <row r="19" spans="1:13" ht="25.5" x14ac:dyDescent="0.25">
      <c r="A19" s="196" t="s">
        <v>441</v>
      </c>
      <c r="B19" s="734" t="s">
        <v>433</v>
      </c>
      <c r="C19" s="83">
        <v>4225</v>
      </c>
      <c r="D19" s="84"/>
      <c r="E19" s="84"/>
      <c r="F19" s="84"/>
      <c r="G19" s="84"/>
      <c r="H19" s="85">
        <f t="shared" si="2"/>
        <v>0</v>
      </c>
      <c r="I19" s="84"/>
      <c r="J19" s="84"/>
      <c r="K19" s="84"/>
      <c r="L19" s="84"/>
      <c r="M19" s="197">
        <f t="shared" si="3"/>
        <v>0</v>
      </c>
    </row>
    <row r="20" spans="1:13" ht="25.5" x14ac:dyDescent="0.25">
      <c r="A20" s="196" t="s">
        <v>442</v>
      </c>
      <c r="B20" s="734" t="s">
        <v>433</v>
      </c>
      <c r="C20" s="83">
        <v>4226</v>
      </c>
      <c r="D20" s="84"/>
      <c r="E20" s="84"/>
      <c r="F20" s="84"/>
      <c r="G20" s="84"/>
      <c r="H20" s="85">
        <f t="shared" si="2"/>
        <v>0</v>
      </c>
      <c r="I20" s="84"/>
      <c r="J20" s="84"/>
      <c r="K20" s="84"/>
      <c r="L20" s="84"/>
      <c r="M20" s="197">
        <f t="shared" si="3"/>
        <v>0</v>
      </c>
    </row>
    <row r="21" spans="1:13" ht="25.5" x14ac:dyDescent="0.25">
      <c r="A21" s="196" t="s">
        <v>443</v>
      </c>
      <c r="B21" s="734" t="s">
        <v>433</v>
      </c>
      <c r="C21" s="83">
        <v>4227</v>
      </c>
      <c r="D21" s="84"/>
      <c r="E21" s="84"/>
      <c r="F21" s="84"/>
      <c r="G21" s="84"/>
      <c r="H21" s="85">
        <f t="shared" si="2"/>
        <v>0</v>
      </c>
      <c r="I21" s="84"/>
      <c r="J21" s="84"/>
      <c r="K21" s="84"/>
      <c r="L21" s="84"/>
      <c r="M21" s="197">
        <f t="shared" si="3"/>
        <v>0</v>
      </c>
    </row>
    <row r="22" spans="1:13" ht="25.5" x14ac:dyDescent="0.25">
      <c r="A22" s="196" t="s">
        <v>444</v>
      </c>
      <c r="B22" s="734" t="s">
        <v>434</v>
      </c>
      <c r="C22" s="83">
        <v>4230</v>
      </c>
      <c r="D22" s="84"/>
      <c r="E22" s="84"/>
      <c r="F22" s="84"/>
      <c r="G22" s="84"/>
      <c r="H22" s="85">
        <f t="shared" si="2"/>
        <v>0</v>
      </c>
      <c r="I22" s="84"/>
      <c r="J22" s="84"/>
      <c r="K22" s="84"/>
      <c r="L22" s="84"/>
      <c r="M22" s="197">
        <f t="shared" si="3"/>
        <v>0</v>
      </c>
    </row>
    <row r="23" spans="1:13" ht="25.5" x14ac:dyDescent="0.25">
      <c r="A23" s="196" t="s">
        <v>445</v>
      </c>
      <c r="B23" s="734" t="s">
        <v>434</v>
      </c>
      <c r="C23" s="83">
        <v>4231</v>
      </c>
      <c r="D23" s="84"/>
      <c r="E23" s="84"/>
      <c r="F23" s="84"/>
      <c r="G23" s="84"/>
      <c r="H23" s="85">
        <f t="shared" si="2"/>
        <v>0</v>
      </c>
      <c r="I23" s="84"/>
      <c r="J23" s="84"/>
      <c r="K23" s="84"/>
      <c r="L23" s="84"/>
      <c r="M23" s="197">
        <f t="shared" si="3"/>
        <v>0</v>
      </c>
    </row>
    <row r="24" spans="1:13" x14ac:dyDescent="0.25">
      <c r="A24" s="196" t="s">
        <v>446</v>
      </c>
      <c r="B24" s="734" t="s">
        <v>434</v>
      </c>
      <c r="C24" s="83">
        <v>4232</v>
      </c>
      <c r="D24" s="84"/>
      <c r="E24" s="84"/>
      <c r="F24" s="84"/>
      <c r="G24" s="84"/>
      <c r="H24" s="85">
        <f t="shared" si="2"/>
        <v>0</v>
      </c>
      <c r="I24" s="84"/>
      <c r="J24" s="84"/>
      <c r="K24" s="84"/>
      <c r="L24" s="84"/>
      <c r="M24" s="197">
        <f t="shared" si="3"/>
        <v>0</v>
      </c>
    </row>
    <row r="25" spans="1:13" ht="25.5" x14ac:dyDescent="0.25">
      <c r="A25" s="196" t="s">
        <v>447</v>
      </c>
      <c r="B25" s="734" t="s">
        <v>434</v>
      </c>
      <c r="C25" s="83">
        <v>4233</v>
      </c>
      <c r="D25" s="84"/>
      <c r="E25" s="84"/>
      <c r="F25" s="84"/>
      <c r="G25" s="84"/>
      <c r="H25" s="85">
        <f t="shared" si="2"/>
        <v>0</v>
      </c>
      <c r="I25" s="84"/>
      <c r="J25" s="84"/>
      <c r="K25" s="84"/>
      <c r="L25" s="84"/>
      <c r="M25" s="197">
        <f t="shared" si="3"/>
        <v>0</v>
      </c>
    </row>
    <row r="26" spans="1:13" ht="25.5" x14ac:dyDescent="0.25">
      <c r="A26" s="196" t="s">
        <v>448</v>
      </c>
      <c r="B26" s="734" t="s">
        <v>434</v>
      </c>
      <c r="C26" s="83">
        <v>4235</v>
      </c>
      <c r="D26" s="84"/>
      <c r="E26" s="84"/>
      <c r="F26" s="84"/>
      <c r="G26" s="84"/>
      <c r="H26" s="85">
        <f t="shared" si="2"/>
        <v>0</v>
      </c>
      <c r="I26" s="84"/>
      <c r="J26" s="84"/>
      <c r="K26" s="84"/>
      <c r="L26" s="84"/>
      <c r="M26" s="197">
        <f t="shared" si="3"/>
        <v>0</v>
      </c>
    </row>
    <row r="27" spans="1:13" ht="25.5" x14ac:dyDescent="0.25">
      <c r="A27" s="196" t="s">
        <v>449</v>
      </c>
      <c r="B27" s="734" t="s">
        <v>434</v>
      </c>
      <c r="C27" s="83">
        <v>4236</v>
      </c>
      <c r="D27" s="84"/>
      <c r="E27" s="84"/>
      <c r="F27" s="84"/>
      <c r="G27" s="84"/>
      <c r="H27" s="85">
        <f t="shared" si="2"/>
        <v>0</v>
      </c>
      <c r="I27" s="84"/>
      <c r="J27" s="84"/>
      <c r="K27" s="84"/>
      <c r="L27" s="84"/>
      <c r="M27" s="197">
        <f t="shared" si="3"/>
        <v>0</v>
      </c>
    </row>
    <row r="28" spans="1:13" ht="25.5" x14ac:dyDescent="0.25">
      <c r="A28" s="196" t="s">
        <v>450</v>
      </c>
      <c r="B28" s="734" t="s">
        <v>434</v>
      </c>
      <c r="C28" s="83">
        <v>4237</v>
      </c>
      <c r="D28" s="84"/>
      <c r="E28" s="84"/>
      <c r="F28" s="84"/>
      <c r="G28" s="84"/>
      <c r="H28" s="85">
        <f t="shared" si="2"/>
        <v>0</v>
      </c>
      <c r="I28" s="84"/>
      <c r="J28" s="84"/>
      <c r="K28" s="84"/>
      <c r="L28" s="84"/>
      <c r="M28" s="197">
        <f t="shared" si="3"/>
        <v>0</v>
      </c>
    </row>
    <row r="29" spans="1:13" x14ac:dyDescent="0.25">
      <c r="A29" s="196" t="s">
        <v>451</v>
      </c>
      <c r="B29" s="734" t="s">
        <v>434</v>
      </c>
      <c r="C29" s="83">
        <v>4238</v>
      </c>
      <c r="D29" s="84"/>
      <c r="E29" s="84"/>
      <c r="F29" s="84"/>
      <c r="G29" s="84"/>
      <c r="H29" s="85">
        <f t="shared" si="2"/>
        <v>0</v>
      </c>
      <c r="I29" s="84"/>
      <c r="J29" s="84"/>
      <c r="K29" s="84"/>
      <c r="L29" s="84"/>
      <c r="M29" s="197">
        <f t="shared" si="3"/>
        <v>0</v>
      </c>
    </row>
    <row r="30" spans="1:13" ht="25.5" x14ac:dyDescent="0.25">
      <c r="A30" s="196" t="s">
        <v>452</v>
      </c>
      <c r="B30" s="734" t="s">
        <v>434</v>
      </c>
      <c r="C30" s="83">
        <v>4240</v>
      </c>
      <c r="D30" s="84"/>
      <c r="E30" s="84"/>
      <c r="F30" s="84"/>
      <c r="G30" s="84"/>
      <c r="H30" s="85">
        <f t="shared" si="2"/>
        <v>0</v>
      </c>
      <c r="I30" s="84"/>
      <c r="J30" s="84"/>
      <c r="K30" s="84"/>
      <c r="L30" s="84"/>
      <c r="M30" s="197">
        <f t="shared" si="3"/>
        <v>0</v>
      </c>
    </row>
    <row r="31" spans="1:13" ht="25.5" x14ac:dyDescent="0.25">
      <c r="A31" s="196" t="s">
        <v>453</v>
      </c>
      <c r="B31" s="734" t="s">
        <v>434</v>
      </c>
      <c r="C31" s="83">
        <v>4241</v>
      </c>
      <c r="D31" s="84"/>
      <c r="E31" s="84"/>
      <c r="F31" s="84"/>
      <c r="G31" s="84"/>
      <c r="H31" s="85">
        <f t="shared" si="2"/>
        <v>0</v>
      </c>
      <c r="I31" s="84"/>
      <c r="J31" s="84"/>
      <c r="K31" s="84"/>
      <c r="L31" s="84"/>
      <c r="M31" s="197">
        <f t="shared" si="3"/>
        <v>0</v>
      </c>
    </row>
    <row r="32" spans="1:13" ht="25.5" x14ac:dyDescent="0.25">
      <c r="A32" s="196" t="s">
        <v>454</v>
      </c>
      <c r="B32" s="734" t="s">
        <v>434</v>
      </c>
      <c r="C32" s="83">
        <v>4242</v>
      </c>
      <c r="D32" s="84"/>
      <c r="E32" s="84"/>
      <c r="F32" s="84"/>
      <c r="G32" s="84"/>
      <c r="H32" s="85">
        <f t="shared" si="2"/>
        <v>0</v>
      </c>
      <c r="I32" s="84"/>
      <c r="J32" s="84"/>
      <c r="K32" s="84"/>
      <c r="L32" s="84"/>
      <c r="M32" s="197">
        <f t="shared" si="3"/>
        <v>0</v>
      </c>
    </row>
    <row r="33" spans="1:13" x14ac:dyDescent="0.25">
      <c r="A33" s="196" t="s">
        <v>455</v>
      </c>
      <c r="B33" s="734" t="s">
        <v>434</v>
      </c>
      <c r="C33" s="83">
        <v>4243</v>
      </c>
      <c r="D33" s="84"/>
      <c r="E33" s="84"/>
      <c r="F33" s="84"/>
      <c r="G33" s="84"/>
      <c r="H33" s="85">
        <f t="shared" si="2"/>
        <v>0</v>
      </c>
      <c r="I33" s="84"/>
      <c r="J33" s="84"/>
      <c r="K33" s="84"/>
      <c r="L33" s="84"/>
      <c r="M33" s="197">
        <f t="shared" si="3"/>
        <v>0</v>
      </c>
    </row>
    <row r="34" spans="1:13" ht="25.5" x14ac:dyDescent="0.25">
      <c r="A34" s="196" t="s">
        <v>456</v>
      </c>
      <c r="B34" s="734" t="s">
        <v>434</v>
      </c>
      <c r="C34" s="83">
        <v>4245</v>
      </c>
      <c r="D34" s="84"/>
      <c r="E34" s="84"/>
      <c r="F34" s="84"/>
      <c r="G34" s="84"/>
      <c r="H34" s="85">
        <f t="shared" si="2"/>
        <v>0</v>
      </c>
      <c r="I34" s="84"/>
      <c r="J34" s="84"/>
      <c r="K34" s="84"/>
      <c r="L34" s="84"/>
      <c r="M34" s="197">
        <f t="shared" si="3"/>
        <v>0</v>
      </c>
    </row>
    <row r="35" spans="1:13" ht="25.5" x14ac:dyDescent="0.25">
      <c r="A35" s="196" t="s">
        <v>457</v>
      </c>
      <c r="B35" s="734" t="s">
        <v>434</v>
      </c>
      <c r="C35" s="83">
        <v>4250</v>
      </c>
      <c r="D35" s="84"/>
      <c r="E35" s="84"/>
      <c r="F35" s="84"/>
      <c r="G35" s="84"/>
      <c r="H35" s="85">
        <f t="shared" si="2"/>
        <v>0</v>
      </c>
      <c r="I35" s="84"/>
      <c r="J35" s="84"/>
      <c r="K35" s="84"/>
      <c r="L35" s="84"/>
      <c r="M35" s="197">
        <f t="shared" si="3"/>
        <v>0</v>
      </c>
    </row>
    <row r="36" spans="1:13" ht="25.5" x14ac:dyDescent="0.25">
      <c r="A36" s="196" t="s">
        <v>458</v>
      </c>
      <c r="B36" s="734" t="s">
        <v>434</v>
      </c>
      <c r="C36" s="83">
        <v>4251</v>
      </c>
      <c r="D36" s="84"/>
      <c r="E36" s="84"/>
      <c r="F36" s="84"/>
      <c r="G36" s="84"/>
      <c r="H36" s="85">
        <f t="shared" si="2"/>
        <v>0</v>
      </c>
      <c r="I36" s="84"/>
      <c r="J36" s="84"/>
      <c r="K36" s="84"/>
      <c r="L36" s="84"/>
      <c r="M36" s="197">
        <f t="shared" si="3"/>
        <v>0</v>
      </c>
    </row>
    <row r="37" spans="1:13" ht="25.5" x14ac:dyDescent="0.25">
      <c r="A37" s="196" t="s">
        <v>459</v>
      </c>
      <c r="B37" s="734" t="s">
        <v>434</v>
      </c>
      <c r="C37" s="83">
        <v>4252</v>
      </c>
      <c r="D37" s="84"/>
      <c r="E37" s="84"/>
      <c r="F37" s="84"/>
      <c r="G37" s="84"/>
      <c r="H37" s="85">
        <f t="shared" si="2"/>
        <v>0</v>
      </c>
      <c r="I37" s="84"/>
      <c r="J37" s="84"/>
      <c r="K37" s="84"/>
      <c r="L37" s="84"/>
      <c r="M37" s="197">
        <f t="shared" si="3"/>
        <v>0</v>
      </c>
    </row>
    <row r="38" spans="1:13" x14ac:dyDescent="0.25">
      <c r="A38" s="196" t="s">
        <v>460</v>
      </c>
      <c r="B38" s="734" t="s">
        <v>434</v>
      </c>
      <c r="C38" s="83">
        <v>4253</v>
      </c>
      <c r="D38" s="84"/>
      <c r="E38" s="84"/>
      <c r="F38" s="84"/>
      <c r="G38" s="84"/>
      <c r="H38" s="85">
        <f t="shared" si="2"/>
        <v>0</v>
      </c>
      <c r="I38" s="84"/>
      <c r="J38" s="84"/>
      <c r="K38" s="84"/>
      <c r="L38" s="84"/>
      <c r="M38" s="197">
        <f t="shared" si="3"/>
        <v>0</v>
      </c>
    </row>
    <row r="39" spans="1:13" ht="25.5" x14ac:dyDescent="0.25">
      <c r="A39" s="196" t="s">
        <v>461</v>
      </c>
      <c r="B39" s="734" t="s">
        <v>434</v>
      </c>
      <c r="C39" s="83">
        <v>4255</v>
      </c>
      <c r="D39" s="84"/>
      <c r="E39" s="84"/>
      <c r="F39" s="84"/>
      <c r="G39" s="84"/>
      <c r="H39" s="85">
        <f t="shared" si="2"/>
        <v>0</v>
      </c>
      <c r="I39" s="84"/>
      <c r="J39" s="84"/>
      <c r="K39" s="84"/>
      <c r="L39" s="84"/>
      <c r="M39" s="197">
        <f t="shared" si="3"/>
        <v>0</v>
      </c>
    </row>
    <row r="40" spans="1:13" x14ac:dyDescent="0.25">
      <c r="A40" s="196" t="s">
        <v>462</v>
      </c>
      <c r="B40" s="734" t="s">
        <v>433</v>
      </c>
      <c r="C40" s="83">
        <v>4260</v>
      </c>
      <c r="D40" s="84"/>
      <c r="E40" s="84"/>
      <c r="F40" s="84"/>
      <c r="G40" s="84"/>
      <c r="H40" s="85">
        <f t="shared" si="2"/>
        <v>0</v>
      </c>
      <c r="I40" s="84"/>
      <c r="J40" s="84"/>
      <c r="K40" s="84"/>
      <c r="L40" s="84"/>
      <c r="M40" s="197">
        <f t="shared" si="3"/>
        <v>0</v>
      </c>
    </row>
    <row r="41" spans="1:13" x14ac:dyDescent="0.25">
      <c r="A41" s="196" t="s">
        <v>463</v>
      </c>
      <c r="B41" s="734" t="s">
        <v>434</v>
      </c>
      <c r="C41" s="83">
        <v>4266</v>
      </c>
      <c r="D41" s="84"/>
      <c r="E41" s="84"/>
      <c r="F41" s="84"/>
      <c r="G41" s="84"/>
      <c r="H41" s="85">
        <f t="shared" si="2"/>
        <v>0</v>
      </c>
      <c r="I41" s="84"/>
      <c r="J41" s="84"/>
      <c r="K41" s="84"/>
      <c r="L41" s="84"/>
      <c r="M41" s="197">
        <f t="shared" si="3"/>
        <v>0</v>
      </c>
    </row>
    <row r="42" spans="1:13" x14ac:dyDescent="0.25">
      <c r="A42" s="196" t="s">
        <v>464</v>
      </c>
      <c r="B42" s="734" t="s">
        <v>433</v>
      </c>
      <c r="C42" s="83">
        <v>4267</v>
      </c>
      <c r="D42" s="84"/>
      <c r="E42" s="84"/>
      <c r="F42" s="84"/>
      <c r="G42" s="84"/>
      <c r="H42" s="85">
        <f t="shared" si="2"/>
        <v>0</v>
      </c>
      <c r="I42" s="84"/>
      <c r="J42" s="84"/>
      <c r="K42" s="84"/>
      <c r="L42" s="84"/>
      <c r="M42" s="197">
        <f t="shared" si="3"/>
        <v>0</v>
      </c>
    </row>
    <row r="43" spans="1:13" x14ac:dyDescent="0.25">
      <c r="A43" s="196" t="s">
        <v>430</v>
      </c>
      <c r="B43" s="734" t="s">
        <v>433</v>
      </c>
      <c r="C43" s="83">
        <v>4269</v>
      </c>
      <c r="D43" s="124">
        <f>IF(ISERROR(SUM(D14:D21,D40,D42) + SUM(D22:D39,D41) / 10000),0,SUM(D14:D21,D40,D42) + SUM(D22:D39,D41) / 10000)</f>
        <v>0</v>
      </c>
      <c r="E43" s="125"/>
      <c r="F43" s="125"/>
      <c r="G43" s="125"/>
      <c r="H43" s="85">
        <f>SUM(H14:H42)</f>
        <v>0</v>
      </c>
      <c r="I43" s="85">
        <f>IF(ISERROR(SUM(I14:I21,I40,I42) + SUM(I22:I39,I41) / 10000),0,SUM(I14:I21,I40,I42) + SUM(I22:I39,I41) / 10000)</f>
        <v>0</v>
      </c>
      <c r="J43" s="125"/>
      <c r="K43" s="125"/>
      <c r="L43" s="125"/>
      <c r="M43" s="197">
        <f>SUM(M14:M42)</f>
        <v>0</v>
      </c>
    </row>
    <row r="44" spans="1:13" x14ac:dyDescent="0.25">
      <c r="A44" s="198" t="s">
        <v>118</v>
      </c>
      <c r="B44" s="737"/>
      <c r="C44" s="83"/>
      <c r="D44" s="126"/>
      <c r="E44" s="126"/>
      <c r="F44" s="126"/>
      <c r="G44" s="126"/>
      <c r="H44" s="127"/>
      <c r="I44" s="126"/>
      <c r="J44" s="126"/>
      <c r="K44" s="126"/>
      <c r="L44" s="126"/>
      <c r="M44" s="199"/>
    </row>
    <row r="45" spans="1:13" ht="25.5" x14ac:dyDescent="0.25">
      <c r="A45" s="196" t="s">
        <v>475</v>
      </c>
      <c r="B45" s="734" t="s">
        <v>465</v>
      </c>
      <c r="C45" s="83">
        <v>4271</v>
      </c>
      <c r="D45" s="125"/>
      <c r="E45" s="125"/>
      <c r="F45" s="84"/>
      <c r="G45" s="125"/>
      <c r="H45" s="129"/>
      <c r="I45" s="125"/>
      <c r="J45" s="125"/>
      <c r="K45" s="84"/>
      <c r="L45" s="125"/>
      <c r="M45" s="200"/>
    </row>
    <row r="46" spans="1:13" ht="25.5" x14ac:dyDescent="0.25">
      <c r="A46" s="196" t="s">
        <v>474</v>
      </c>
      <c r="B46" s="734" t="s">
        <v>465</v>
      </c>
      <c r="C46" s="83">
        <v>4272</v>
      </c>
      <c r="D46" s="125"/>
      <c r="E46" s="125"/>
      <c r="F46" s="84"/>
      <c r="G46" s="125"/>
      <c r="H46" s="129"/>
      <c r="I46" s="125"/>
      <c r="J46" s="125"/>
      <c r="K46" s="84"/>
      <c r="L46" s="125"/>
      <c r="M46" s="200"/>
    </row>
    <row r="47" spans="1:13" x14ac:dyDescent="0.25">
      <c r="A47" s="196" t="s">
        <v>473</v>
      </c>
      <c r="B47" s="734" t="s">
        <v>466</v>
      </c>
      <c r="C47" s="83">
        <v>4276</v>
      </c>
      <c r="D47" s="125"/>
      <c r="E47" s="84" t="s">
        <v>16</v>
      </c>
      <c r="F47" s="84" t="s">
        <v>16</v>
      </c>
      <c r="G47" s="125"/>
      <c r="H47" s="129"/>
      <c r="I47" s="125"/>
      <c r="J47" s="84" t="s">
        <v>16</v>
      </c>
      <c r="K47" s="84" t="s">
        <v>16</v>
      </c>
      <c r="L47" s="125"/>
      <c r="M47" s="200"/>
    </row>
    <row r="48" spans="1:13" x14ac:dyDescent="0.25">
      <c r="A48" s="196" t="s">
        <v>472</v>
      </c>
      <c r="B48" s="734" t="s">
        <v>466</v>
      </c>
      <c r="C48" s="83">
        <v>4279</v>
      </c>
      <c r="D48" s="125"/>
      <c r="E48" s="84" t="s">
        <v>16</v>
      </c>
      <c r="F48" s="84" t="s">
        <v>16</v>
      </c>
      <c r="G48" s="125"/>
      <c r="H48" s="129"/>
      <c r="I48" s="125"/>
      <c r="J48" s="84" t="s">
        <v>16</v>
      </c>
      <c r="K48" s="84" t="s">
        <v>16</v>
      </c>
      <c r="L48" s="125"/>
      <c r="M48" s="200"/>
    </row>
    <row r="49" spans="1:13" x14ac:dyDescent="0.25">
      <c r="A49" s="196" t="s">
        <v>471</v>
      </c>
      <c r="B49" s="734" t="s">
        <v>467</v>
      </c>
      <c r="C49" s="83">
        <v>4285</v>
      </c>
      <c r="D49" s="125"/>
      <c r="E49" s="84" t="s">
        <v>16</v>
      </c>
      <c r="F49" s="84" t="s">
        <v>16</v>
      </c>
      <c r="G49" s="125"/>
      <c r="H49" s="129"/>
      <c r="I49" s="125"/>
      <c r="J49" s="84" t="s">
        <v>16</v>
      </c>
      <c r="K49" s="84" t="s">
        <v>16</v>
      </c>
      <c r="L49" s="125"/>
      <c r="M49" s="200"/>
    </row>
    <row r="50" spans="1:13" x14ac:dyDescent="0.25">
      <c r="A50" s="196" t="s">
        <v>470</v>
      </c>
      <c r="B50" s="734" t="s">
        <v>467</v>
      </c>
      <c r="C50" s="83">
        <v>4288</v>
      </c>
      <c r="D50" s="125"/>
      <c r="E50" s="84" t="s">
        <v>16</v>
      </c>
      <c r="F50" s="84" t="s">
        <v>16</v>
      </c>
      <c r="G50" s="125"/>
      <c r="H50" s="129"/>
      <c r="I50" s="125"/>
      <c r="J50" s="84" t="s">
        <v>16</v>
      </c>
      <c r="K50" s="84" t="s">
        <v>16</v>
      </c>
      <c r="L50" s="125"/>
      <c r="M50" s="200"/>
    </row>
    <row r="51" spans="1:13" x14ac:dyDescent="0.25">
      <c r="A51" s="196" t="s">
        <v>469</v>
      </c>
      <c r="B51" s="734" t="s">
        <v>467</v>
      </c>
      <c r="C51" s="83">
        <v>4289</v>
      </c>
      <c r="D51" s="125"/>
      <c r="E51" s="84" t="s">
        <v>16</v>
      </c>
      <c r="F51" s="84" t="s">
        <v>16</v>
      </c>
      <c r="G51" s="125"/>
      <c r="H51" s="129"/>
      <c r="I51" s="125"/>
      <c r="J51" s="84" t="s">
        <v>16</v>
      </c>
      <c r="K51" s="84" t="s">
        <v>16</v>
      </c>
      <c r="L51" s="125"/>
      <c r="M51" s="200"/>
    </row>
    <row r="52" spans="1:13" ht="25.5" x14ac:dyDescent="0.25">
      <c r="A52" s="196" t="s">
        <v>119</v>
      </c>
      <c r="B52" s="734" t="s">
        <v>468</v>
      </c>
      <c r="C52" s="83">
        <v>4291</v>
      </c>
      <c r="D52" s="84"/>
      <c r="E52" s="125" t="s">
        <v>16</v>
      </c>
      <c r="F52" s="125"/>
      <c r="G52" s="84"/>
      <c r="H52" s="85">
        <f>IF(ISERROR(D52*G52),0,(D52*G52))</f>
        <v>0</v>
      </c>
      <c r="I52" s="84"/>
      <c r="J52" s="125" t="s">
        <v>16</v>
      </c>
      <c r="K52" s="125"/>
      <c r="L52" s="84"/>
      <c r="M52" s="197">
        <f>IF(ISERROR(I52*L52),0,(I52*L52))</f>
        <v>0</v>
      </c>
    </row>
    <row r="53" spans="1:13" x14ac:dyDescent="0.25">
      <c r="A53" s="196" t="s">
        <v>120</v>
      </c>
      <c r="B53" s="734"/>
      <c r="C53" s="83">
        <v>4295</v>
      </c>
      <c r="D53" s="84"/>
      <c r="E53" s="125"/>
      <c r="F53" s="125"/>
      <c r="G53" s="84"/>
      <c r="H53" s="85">
        <f>IF(ISERROR(D53*G53),0,(D53*G53))</f>
        <v>0</v>
      </c>
      <c r="I53" s="84"/>
      <c r="J53" s="125"/>
      <c r="K53" s="125"/>
      <c r="L53" s="84"/>
      <c r="M53" s="197">
        <f>IF(ISERROR(I53*L53),0,(I53*L53))</f>
        <v>0</v>
      </c>
    </row>
    <row r="54" spans="1:13" x14ac:dyDescent="0.25">
      <c r="A54" s="196" t="s">
        <v>121</v>
      </c>
      <c r="B54" s="734"/>
      <c r="C54" s="83">
        <v>4297</v>
      </c>
      <c r="D54" s="84"/>
      <c r="E54" s="125"/>
      <c r="F54" s="125"/>
      <c r="G54" s="84"/>
      <c r="H54" s="85">
        <f>IF(ISERROR(D54*G54),0,(D54*G54))</f>
        <v>0</v>
      </c>
      <c r="I54" s="84"/>
      <c r="J54" s="125"/>
      <c r="K54" s="125"/>
      <c r="L54" s="84"/>
      <c r="M54" s="197">
        <f>IF(ISERROR(I54*L54),0,(I54*L54))</f>
        <v>0</v>
      </c>
    </row>
    <row r="55" spans="1:13" ht="25.5" x14ac:dyDescent="0.25">
      <c r="A55" s="196" t="s">
        <v>122</v>
      </c>
      <c r="B55" s="734"/>
      <c r="C55" s="83">
        <v>4298</v>
      </c>
      <c r="D55" s="84"/>
      <c r="E55" s="125"/>
      <c r="F55" s="125"/>
      <c r="G55" s="84"/>
      <c r="H55" s="85">
        <f>IF(ISERROR(D55*G55),0,(D55*G55))</f>
        <v>0</v>
      </c>
      <c r="I55" s="84"/>
      <c r="J55" s="125"/>
      <c r="K55" s="125"/>
      <c r="L55" s="84"/>
      <c r="M55" s="197">
        <f>IF(ISERROR(I55*L55),0,(I55*L55))</f>
        <v>0</v>
      </c>
    </row>
    <row r="56" spans="1:13" ht="15.75" thickBot="1" x14ac:dyDescent="0.3">
      <c r="A56" s="201" t="s">
        <v>123</v>
      </c>
      <c r="B56" s="738"/>
      <c r="C56" s="202">
        <v>4299</v>
      </c>
      <c r="D56" s="203">
        <f>SUM(D52:D55)</f>
        <v>0</v>
      </c>
      <c r="E56" s="204" t="s">
        <v>16</v>
      </c>
      <c r="F56" s="204"/>
      <c r="G56" s="204"/>
      <c r="H56" s="205">
        <f>SUM(H52:H55)</f>
        <v>0</v>
      </c>
      <c r="I56" s="203">
        <f>SUM(I52:I55)</f>
        <v>0</v>
      </c>
      <c r="J56" s="204" t="s">
        <v>16</v>
      </c>
      <c r="K56" s="204"/>
      <c r="L56" s="204"/>
      <c r="M56" s="206">
        <f>SUM(M52:M55)</f>
        <v>0</v>
      </c>
    </row>
    <row r="57" spans="1:13" ht="15.75" thickTop="1" x14ac:dyDescent="0.25"/>
  </sheetData>
  <sheetProtection password="DDF8" sheet="1" objects="1" scenarios="1"/>
  <pageMargins left="0.70866141732283472" right="0.51181102362204722" top="0.78740157480314965" bottom="0.78740157480314965" header="0.31496062992125984" footer="0.31496062992125984"/>
  <pageSetup paperSize="9" scale="59"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23"/>
  <sheetViews>
    <sheetView showGridLines="0" topLeftCell="B1" zoomScale="120" zoomScaleNormal="120" workbookViewId="0">
      <selection activeCell="L11" sqref="L11"/>
    </sheetView>
  </sheetViews>
  <sheetFormatPr baseColWidth="10" defaultColWidth="11.42578125" defaultRowHeight="12.75" x14ac:dyDescent="0.2"/>
  <cols>
    <col min="1" max="1" width="3.5703125" style="447" hidden="1" customWidth="1"/>
    <col min="2" max="2" width="2.7109375" style="21" customWidth="1"/>
    <col min="3" max="3" width="52" style="447" customWidth="1"/>
    <col min="4" max="4" width="8.28515625" style="448" customWidth="1"/>
    <col min="5" max="5" width="12.140625" style="449" customWidth="1"/>
    <col min="6" max="6" width="12.28515625" style="450" customWidth="1"/>
    <col min="7" max="7" width="12" style="21" customWidth="1"/>
    <col min="8" max="8" width="11.7109375" style="21" customWidth="1"/>
    <col min="9" max="9" width="12.140625" style="21" customWidth="1"/>
    <col min="10" max="85" width="11.42578125" style="4" customWidth="1"/>
    <col min="86" max="16384" width="11.42578125" style="21"/>
  </cols>
  <sheetData>
    <row r="1" spans="1:85" ht="18" x14ac:dyDescent="0.25">
      <c r="A1" s="4"/>
      <c r="B1" s="283"/>
      <c r="C1" s="207"/>
      <c r="D1" s="395"/>
      <c r="E1" s="398" t="s">
        <v>344</v>
      </c>
      <c r="F1" s="396"/>
      <c r="G1" s="397"/>
      <c r="H1" s="397"/>
      <c r="I1" s="208" t="s">
        <v>138</v>
      </c>
    </row>
    <row r="2" spans="1:85" s="372" customFormat="1" ht="16.5" x14ac:dyDescent="0.25">
      <c r="A2" s="210"/>
      <c r="B2" s="210"/>
      <c r="C2" s="211" t="s">
        <v>139</v>
      </c>
      <c r="D2" s="472"/>
      <c r="E2" s="212"/>
      <c r="F2" s="213"/>
      <c r="G2" s="214"/>
      <c r="H2" s="214"/>
      <c r="I2" s="215"/>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c r="BO2" s="444"/>
      <c r="BP2" s="444"/>
      <c r="BQ2" s="444"/>
      <c r="BR2" s="444"/>
      <c r="BS2" s="444"/>
      <c r="BT2" s="444"/>
      <c r="BU2" s="444"/>
      <c r="BV2" s="444"/>
      <c r="BW2" s="444"/>
      <c r="BX2" s="444"/>
      <c r="BY2" s="444"/>
      <c r="BZ2" s="444"/>
      <c r="CA2" s="444"/>
      <c r="CB2" s="444"/>
      <c r="CC2" s="444"/>
      <c r="CD2" s="444"/>
      <c r="CE2" s="444"/>
      <c r="CF2" s="444"/>
      <c r="CG2" s="444"/>
    </row>
    <row r="3" spans="1:85" ht="13.5" thickBot="1" x14ac:dyDescent="0.25">
      <c r="A3" s="36"/>
      <c r="B3" s="284" t="str">
        <f>CONCATENATE("Antragsteller: ",Deckblatt!C22)</f>
        <v xml:space="preserve">Antragsteller: </v>
      </c>
      <c r="C3" s="331"/>
      <c r="D3" s="37"/>
      <c r="E3" s="216"/>
      <c r="F3" s="38"/>
      <c r="G3" s="39"/>
      <c r="H3" s="180"/>
      <c r="I3" s="40"/>
      <c r="K3" s="4" t="s">
        <v>546</v>
      </c>
    </row>
    <row r="4" spans="1:85" x14ac:dyDescent="0.2">
      <c r="A4" s="278"/>
      <c r="B4" s="285"/>
      <c r="C4" s="217"/>
      <c r="D4" s="218"/>
      <c r="E4" s="747">
        <f>Deckblatt!D37</f>
        <v>0</v>
      </c>
      <c r="F4" s="219">
        <f>E4+1</f>
        <v>1</v>
      </c>
      <c r="G4" s="219">
        <f>F4+1</f>
        <v>2</v>
      </c>
      <c r="H4" s="219">
        <f>G4+1</f>
        <v>3</v>
      </c>
      <c r="I4" s="286">
        <f>H4+1</f>
        <v>4</v>
      </c>
    </row>
    <row r="5" spans="1:85" s="4" customFormat="1" ht="14.45" customHeight="1" x14ac:dyDescent="0.2">
      <c r="A5" s="279"/>
      <c r="B5" s="287"/>
      <c r="C5" s="220"/>
      <c r="D5" s="818" t="s">
        <v>508</v>
      </c>
      <c r="E5" s="221"/>
      <c r="F5" s="220"/>
      <c r="G5" s="220"/>
      <c r="H5" s="220"/>
      <c r="I5" s="288"/>
      <c r="J5" s="445"/>
    </row>
    <row r="6" spans="1:85" x14ac:dyDescent="0.2">
      <c r="A6" s="279">
        <v>1</v>
      </c>
      <c r="B6" s="289"/>
      <c r="C6" s="222" t="s">
        <v>140</v>
      </c>
      <c r="D6" s="819"/>
      <c r="E6" s="223" t="s">
        <v>141</v>
      </c>
      <c r="F6" s="224"/>
      <c r="G6" s="224"/>
      <c r="H6" s="224"/>
      <c r="I6" s="290"/>
    </row>
    <row r="7" spans="1:85" ht="12.75" customHeight="1" x14ac:dyDescent="0.2">
      <c r="A7" s="280">
        <v>2</v>
      </c>
      <c r="B7" s="823" t="s">
        <v>339</v>
      </c>
      <c r="C7" s="741" t="s">
        <v>483</v>
      </c>
      <c r="D7" s="470">
        <v>2099</v>
      </c>
      <c r="E7" s="451"/>
      <c r="F7" s="452"/>
      <c r="G7" s="452"/>
      <c r="H7" s="452"/>
      <c r="I7" s="173"/>
    </row>
    <row r="8" spans="1:85" ht="12.75" customHeight="1" x14ac:dyDescent="0.2">
      <c r="A8" s="280">
        <v>3</v>
      </c>
      <c r="B8" s="823"/>
      <c r="C8" s="741" t="s">
        <v>56</v>
      </c>
      <c r="D8" s="470">
        <v>2199</v>
      </c>
      <c r="E8" s="453"/>
      <c r="F8" s="453"/>
      <c r="G8" s="453"/>
      <c r="H8" s="453"/>
      <c r="I8" s="173"/>
    </row>
    <row r="9" spans="1:85" ht="12.75" customHeight="1" x14ac:dyDescent="0.2">
      <c r="A9" s="280">
        <v>4</v>
      </c>
      <c r="B9" s="823"/>
      <c r="C9" s="741" t="s">
        <v>482</v>
      </c>
      <c r="D9" s="470">
        <v>2209</v>
      </c>
      <c r="E9" s="373"/>
      <c r="F9" s="373"/>
      <c r="G9" s="454"/>
      <c r="H9" s="454"/>
      <c r="I9" s="173"/>
    </row>
    <row r="10" spans="1:85" ht="12.75" customHeight="1" x14ac:dyDescent="0.2">
      <c r="A10" s="280">
        <v>5</v>
      </c>
      <c r="B10" s="823"/>
      <c r="C10" s="741" t="s">
        <v>481</v>
      </c>
      <c r="D10" s="470" t="s">
        <v>142</v>
      </c>
      <c r="E10" s="80"/>
      <c r="F10" s="80"/>
      <c r="G10" s="455"/>
      <c r="H10" s="80"/>
      <c r="I10" s="173"/>
      <c r="J10" s="446"/>
    </row>
    <row r="11" spans="1:85" ht="12.75" customHeight="1" x14ac:dyDescent="0.2">
      <c r="A11" s="280">
        <v>11</v>
      </c>
      <c r="B11" s="823"/>
      <c r="C11" s="741" t="s">
        <v>480</v>
      </c>
      <c r="D11" s="470">
        <v>2299</v>
      </c>
      <c r="E11" s="453"/>
      <c r="F11" s="453"/>
      <c r="G11" s="453"/>
      <c r="H11" s="453"/>
      <c r="I11" s="173"/>
    </row>
    <row r="12" spans="1:85" ht="12.75" customHeight="1" x14ac:dyDescent="0.2">
      <c r="A12" s="280">
        <v>12</v>
      </c>
      <c r="B12" s="823"/>
      <c r="C12" s="741" t="s">
        <v>479</v>
      </c>
      <c r="D12" s="470">
        <v>2309</v>
      </c>
      <c r="E12" s="453"/>
      <c r="F12" s="453"/>
      <c r="G12" s="453"/>
      <c r="H12" s="453"/>
      <c r="I12" s="173"/>
    </row>
    <row r="13" spans="1:85" ht="12.75" customHeight="1" x14ac:dyDescent="0.2">
      <c r="A13" s="280">
        <v>13</v>
      </c>
      <c r="B13" s="823"/>
      <c r="C13" s="741" t="s">
        <v>478</v>
      </c>
      <c r="D13" s="685" t="s">
        <v>143</v>
      </c>
      <c r="E13" s="453"/>
      <c r="F13" s="453"/>
      <c r="G13" s="453"/>
      <c r="H13" s="453"/>
      <c r="I13" s="173"/>
    </row>
    <row r="14" spans="1:85" ht="12.75" customHeight="1" x14ac:dyDescent="0.2">
      <c r="A14" s="280">
        <v>14</v>
      </c>
      <c r="B14" s="823"/>
      <c r="C14" s="741" t="s">
        <v>477</v>
      </c>
      <c r="D14" s="470">
        <v>2337</v>
      </c>
      <c r="E14" s="453"/>
      <c r="F14" s="453"/>
      <c r="G14" s="453"/>
      <c r="H14" s="453"/>
      <c r="I14" s="173"/>
      <c r="K14" s="4" t="s">
        <v>515</v>
      </c>
    </row>
    <row r="15" spans="1:85" ht="12.75" customHeight="1" x14ac:dyDescent="0.2">
      <c r="A15" s="280">
        <v>15</v>
      </c>
      <c r="B15" s="823"/>
      <c r="C15" s="741" t="s">
        <v>528</v>
      </c>
      <c r="D15" s="470" t="s">
        <v>144</v>
      </c>
      <c r="E15" s="453"/>
      <c r="F15" s="453"/>
      <c r="G15" s="453"/>
      <c r="H15" s="453"/>
      <c r="I15" s="291"/>
    </row>
    <row r="16" spans="1:85" ht="12.75" customHeight="1" x14ac:dyDescent="0.2">
      <c r="A16" s="280">
        <v>16</v>
      </c>
      <c r="B16" s="823"/>
      <c r="C16" s="225" t="s">
        <v>145</v>
      </c>
      <c r="D16" s="470">
        <v>2339</v>
      </c>
      <c r="E16" s="226">
        <f>SUM(E7:E15)</f>
        <v>0</v>
      </c>
      <c r="F16" s="226">
        <f t="shared" ref="F16:H16" si="0">SUM(F7:F15)</f>
        <v>0</v>
      </c>
      <c r="G16" s="226">
        <f t="shared" si="0"/>
        <v>0</v>
      </c>
      <c r="H16" s="226">
        <f t="shared" si="0"/>
        <v>0</v>
      </c>
      <c r="I16" s="292">
        <f>SUM(I7:I15)</f>
        <v>0</v>
      </c>
    </row>
    <row r="17" spans="1:11" x14ac:dyDescent="0.2">
      <c r="A17" s="280">
        <v>17</v>
      </c>
      <c r="B17" s="823"/>
      <c r="C17" s="227" t="s">
        <v>146</v>
      </c>
      <c r="D17" s="475">
        <v>2347</v>
      </c>
      <c r="E17" s="453"/>
      <c r="F17" s="453"/>
      <c r="G17" s="453"/>
      <c r="H17" s="453"/>
      <c r="I17" s="293"/>
    </row>
    <row r="18" spans="1:11" x14ac:dyDescent="0.2">
      <c r="A18" s="280">
        <v>18</v>
      </c>
      <c r="B18" s="823"/>
      <c r="C18" s="227" t="s">
        <v>147</v>
      </c>
      <c r="D18" s="475">
        <v>2348</v>
      </c>
      <c r="E18" s="453"/>
      <c r="F18" s="453"/>
      <c r="G18" s="453"/>
      <c r="H18" s="453"/>
      <c r="I18" s="293"/>
    </row>
    <row r="19" spans="1:11" x14ac:dyDescent="0.2">
      <c r="A19" s="280">
        <v>19</v>
      </c>
      <c r="B19" s="823"/>
      <c r="C19" s="227" t="s">
        <v>148</v>
      </c>
      <c r="D19" s="475">
        <v>2349</v>
      </c>
      <c r="E19" s="453"/>
      <c r="F19" s="453"/>
      <c r="G19" s="453"/>
      <c r="H19" s="453"/>
      <c r="I19" s="293"/>
    </row>
    <row r="20" spans="1:11" x14ac:dyDescent="0.2">
      <c r="A20" s="280"/>
      <c r="B20" s="823"/>
      <c r="C20" s="739" t="s">
        <v>509</v>
      </c>
      <c r="D20" s="471">
        <v>2449</v>
      </c>
      <c r="E20" s="456"/>
      <c r="F20" s="456"/>
      <c r="G20" s="456"/>
      <c r="H20" s="456"/>
      <c r="I20" s="294"/>
      <c r="K20" s="4" t="s">
        <v>535</v>
      </c>
    </row>
    <row r="21" spans="1:11" x14ac:dyDescent="0.2">
      <c r="A21" s="280">
        <v>20</v>
      </c>
      <c r="B21" s="823"/>
      <c r="C21" s="740" t="s">
        <v>517</v>
      </c>
      <c r="D21" s="471" t="s">
        <v>149</v>
      </c>
      <c r="E21" s="456"/>
      <c r="F21" s="456"/>
      <c r="G21" s="456"/>
      <c r="H21" s="456"/>
      <c r="I21" s="294"/>
      <c r="K21" s="4" t="s">
        <v>535</v>
      </c>
    </row>
    <row r="22" spans="1:11" x14ac:dyDescent="0.2">
      <c r="A22" s="280"/>
      <c r="B22" s="825"/>
      <c r="C22" s="739" t="s">
        <v>476</v>
      </c>
      <c r="D22" s="471" t="s">
        <v>150</v>
      </c>
      <c r="E22" s="456"/>
      <c r="F22" s="456"/>
      <c r="G22" s="456"/>
      <c r="H22" s="456"/>
      <c r="I22" s="294"/>
      <c r="K22" s="4" t="s">
        <v>535</v>
      </c>
    </row>
    <row r="23" spans="1:11" x14ac:dyDescent="0.2">
      <c r="A23" s="280">
        <v>23</v>
      </c>
      <c r="B23" s="825"/>
      <c r="C23" s="228" t="s">
        <v>518</v>
      </c>
      <c r="D23" s="471">
        <v>2498</v>
      </c>
      <c r="E23" s="457"/>
      <c r="F23" s="457"/>
      <c r="G23" s="457"/>
      <c r="H23" s="457"/>
      <c r="I23" s="291"/>
      <c r="K23" s="766" t="s">
        <v>519</v>
      </c>
    </row>
    <row r="24" spans="1:11" x14ac:dyDescent="0.2">
      <c r="A24" s="280">
        <v>24</v>
      </c>
      <c r="B24" s="825"/>
      <c r="C24" s="230" t="s">
        <v>151</v>
      </c>
      <c r="D24" s="231"/>
      <c r="E24" s="232">
        <f>SUM(E16:E19,E23)</f>
        <v>0</v>
      </c>
      <c r="F24" s="232">
        <f>SUM(F16:F19,F23)</f>
        <v>0</v>
      </c>
      <c r="G24" s="232">
        <f>SUM(G16:G19,G23)</f>
        <v>0</v>
      </c>
      <c r="H24" s="232">
        <f>SUM(H16:H19,H23)</f>
        <v>0</v>
      </c>
      <c r="I24" s="296">
        <f>SUM(I16:I19,I23)</f>
        <v>0</v>
      </c>
    </row>
    <row r="25" spans="1:11" x14ac:dyDescent="0.2">
      <c r="A25" s="280">
        <v>25</v>
      </c>
      <c r="B25" s="297"/>
      <c r="C25" s="222" t="s">
        <v>152</v>
      </c>
      <c r="D25" s="233"/>
      <c r="E25" s="234"/>
      <c r="F25" s="234"/>
      <c r="G25" s="234"/>
      <c r="H25" s="234"/>
      <c r="I25" s="298"/>
      <c r="K25" s="4" t="s">
        <v>538</v>
      </c>
    </row>
    <row r="26" spans="1:11" ht="12.75" customHeight="1" x14ac:dyDescent="0.2">
      <c r="A26" s="280">
        <v>26</v>
      </c>
      <c r="B26" s="823" t="s">
        <v>340</v>
      </c>
      <c r="C26" s="742" t="s">
        <v>483</v>
      </c>
      <c r="D26" s="475">
        <v>2599</v>
      </c>
      <c r="E26" s="453"/>
      <c r="F26" s="453"/>
      <c r="G26" s="453"/>
      <c r="H26" s="453"/>
      <c r="I26" s="293"/>
    </row>
    <row r="27" spans="1:11" ht="12.75" customHeight="1" x14ac:dyDescent="0.2">
      <c r="A27" s="280">
        <v>27</v>
      </c>
      <c r="B27" s="823"/>
      <c r="C27" s="742" t="s">
        <v>56</v>
      </c>
      <c r="D27" s="475">
        <v>2729</v>
      </c>
      <c r="E27" s="453"/>
      <c r="F27" s="453"/>
      <c r="G27" s="453"/>
      <c r="H27" s="453"/>
      <c r="I27" s="173"/>
    </row>
    <row r="28" spans="1:11" ht="12.75" customHeight="1" x14ac:dyDescent="0.2">
      <c r="A28" s="280">
        <v>28</v>
      </c>
      <c r="B28" s="823"/>
      <c r="C28" s="742" t="s">
        <v>484</v>
      </c>
      <c r="D28" s="475" t="s">
        <v>153</v>
      </c>
      <c r="E28" s="453"/>
      <c r="F28" s="453"/>
      <c r="G28" s="453"/>
      <c r="H28" s="453"/>
      <c r="I28" s="173"/>
    </row>
    <row r="29" spans="1:11" ht="12.75" customHeight="1" x14ac:dyDescent="0.2">
      <c r="A29" s="280">
        <v>29</v>
      </c>
      <c r="B29" s="823"/>
      <c r="C29" s="742" t="s">
        <v>485</v>
      </c>
      <c r="D29" s="475" t="s">
        <v>154</v>
      </c>
      <c r="E29" s="453"/>
      <c r="F29" s="453"/>
      <c r="G29" s="453"/>
      <c r="H29" s="453"/>
      <c r="I29" s="173"/>
    </row>
    <row r="30" spans="1:11" ht="12.75" customHeight="1" x14ac:dyDescent="0.2">
      <c r="A30" s="280">
        <v>30</v>
      </c>
      <c r="B30" s="823"/>
      <c r="C30" s="742" t="s">
        <v>477</v>
      </c>
      <c r="D30" s="470">
        <v>2769</v>
      </c>
      <c r="E30" s="453"/>
      <c r="F30" s="453"/>
      <c r="G30" s="453"/>
      <c r="H30" s="453"/>
      <c r="I30" s="173"/>
    </row>
    <row r="31" spans="1:11" ht="12.75" customHeight="1" x14ac:dyDescent="0.2">
      <c r="A31" s="280">
        <v>31</v>
      </c>
      <c r="B31" s="823"/>
      <c r="C31" s="742" t="s">
        <v>486</v>
      </c>
      <c r="D31" s="470" t="s">
        <v>155</v>
      </c>
      <c r="E31" s="453"/>
      <c r="F31" s="453"/>
      <c r="G31" s="453"/>
      <c r="H31" s="453"/>
      <c r="I31" s="291"/>
    </row>
    <row r="32" spans="1:11" ht="12.75" customHeight="1" x14ac:dyDescent="0.2">
      <c r="A32" s="280">
        <v>32</v>
      </c>
      <c r="B32" s="823"/>
      <c r="C32" s="742" t="s">
        <v>487</v>
      </c>
      <c r="D32" s="470" t="s">
        <v>156</v>
      </c>
      <c r="E32" s="453"/>
      <c r="F32" s="453"/>
      <c r="G32" s="453"/>
      <c r="H32" s="453"/>
      <c r="I32" s="173"/>
    </row>
    <row r="33" spans="1:11" ht="24" x14ac:dyDescent="0.2">
      <c r="A33" s="280">
        <v>33</v>
      </c>
      <c r="B33" s="823"/>
      <c r="C33" s="743" t="s">
        <v>488</v>
      </c>
      <c r="D33" s="744" t="s">
        <v>489</v>
      </c>
      <c r="E33" s="778"/>
      <c r="F33" s="778"/>
      <c r="G33" s="778"/>
      <c r="H33" s="778"/>
      <c r="I33" s="780"/>
      <c r="K33" s="4" t="s">
        <v>539</v>
      </c>
    </row>
    <row r="34" spans="1:11" ht="12.75" customHeight="1" x14ac:dyDescent="0.2">
      <c r="A34" s="280">
        <v>34</v>
      </c>
      <c r="B34" s="823"/>
      <c r="C34" s="236" t="s">
        <v>157</v>
      </c>
      <c r="D34" s="683">
        <v>2789</v>
      </c>
      <c r="E34" s="237">
        <f>SUM(E26:E33)</f>
        <v>0</v>
      </c>
      <c r="F34" s="238">
        <f>SUM(F26:F33)</f>
        <v>0</v>
      </c>
      <c r="G34" s="237">
        <f>SUM(G26:G33)</f>
        <v>0</v>
      </c>
      <c r="H34" s="237">
        <f>SUM(H26:H33)</f>
        <v>0</v>
      </c>
      <c r="I34" s="292">
        <f>SUM(I26:I31)</f>
        <v>0</v>
      </c>
    </row>
    <row r="35" spans="1:11" ht="12.75" customHeight="1" x14ac:dyDescent="0.2">
      <c r="A35" s="280">
        <v>35</v>
      </c>
      <c r="B35" s="823"/>
      <c r="C35" s="740" t="s">
        <v>490</v>
      </c>
      <c r="D35" s="475" t="s">
        <v>158</v>
      </c>
      <c r="E35" s="779"/>
      <c r="F35" s="779"/>
      <c r="G35" s="779"/>
      <c r="H35" s="779"/>
      <c r="I35" s="461"/>
      <c r="K35" s="4" t="s">
        <v>540</v>
      </c>
    </row>
    <row r="36" spans="1:11" ht="12.75" customHeight="1" x14ac:dyDescent="0.2">
      <c r="A36" s="280">
        <v>36</v>
      </c>
      <c r="B36" s="823"/>
      <c r="C36" s="239" t="s">
        <v>522</v>
      </c>
      <c r="D36" s="475">
        <v>2799</v>
      </c>
      <c r="E36" s="453"/>
      <c r="F36" s="453"/>
      <c r="G36" s="453"/>
      <c r="H36" s="453"/>
      <c r="I36" s="293"/>
      <c r="K36" s="4" t="s">
        <v>541</v>
      </c>
    </row>
    <row r="37" spans="1:11" x14ac:dyDescent="0.2">
      <c r="A37" s="280">
        <v>37</v>
      </c>
      <c r="B37" s="823"/>
      <c r="C37" s="743" t="s">
        <v>491</v>
      </c>
      <c r="D37" s="470" t="s">
        <v>159</v>
      </c>
      <c r="E37" s="453"/>
      <c r="F37" s="453"/>
      <c r="G37" s="453"/>
      <c r="H37" s="453"/>
      <c r="I37" s="173"/>
    </row>
    <row r="38" spans="1:11" x14ac:dyDescent="0.2">
      <c r="A38" s="280">
        <v>38</v>
      </c>
      <c r="B38" s="823"/>
      <c r="C38" s="743" t="s">
        <v>492</v>
      </c>
      <c r="D38" s="470" t="s">
        <v>160</v>
      </c>
      <c r="E38" s="453"/>
      <c r="F38" s="453"/>
      <c r="G38" s="453"/>
      <c r="H38" s="453"/>
      <c r="I38" s="173"/>
    </row>
    <row r="39" spans="1:11" x14ac:dyDescent="0.2">
      <c r="A39" s="280">
        <v>39</v>
      </c>
      <c r="B39" s="823"/>
      <c r="C39" s="740" t="s">
        <v>524</v>
      </c>
      <c r="D39" s="470" t="s">
        <v>493</v>
      </c>
      <c r="E39" s="779"/>
      <c r="F39" s="779"/>
      <c r="G39" s="779"/>
      <c r="H39" s="779"/>
      <c r="I39" s="461"/>
      <c r="K39" s="4" t="s">
        <v>536</v>
      </c>
    </row>
    <row r="40" spans="1:11" x14ac:dyDescent="0.2">
      <c r="A40" s="280">
        <v>40</v>
      </c>
      <c r="B40" s="823"/>
      <c r="C40" s="740" t="s">
        <v>525</v>
      </c>
      <c r="D40" s="470" t="s">
        <v>494</v>
      </c>
      <c r="E40" s="779"/>
      <c r="F40" s="779"/>
      <c r="G40" s="779"/>
      <c r="H40" s="779"/>
      <c r="I40" s="461"/>
      <c r="K40" s="4" t="s">
        <v>537</v>
      </c>
    </row>
    <row r="41" spans="1:11" x14ac:dyDescent="0.2">
      <c r="A41" s="280"/>
      <c r="B41" s="823"/>
      <c r="C41" s="740" t="s">
        <v>526</v>
      </c>
      <c r="D41" s="470" t="s">
        <v>161</v>
      </c>
      <c r="E41" s="779"/>
      <c r="F41" s="779"/>
      <c r="G41" s="779"/>
      <c r="H41" s="779"/>
      <c r="I41" s="461"/>
    </row>
    <row r="42" spans="1:11" x14ac:dyDescent="0.2">
      <c r="A42" s="280">
        <v>41</v>
      </c>
      <c r="B42" s="823"/>
      <c r="C42" s="239" t="s">
        <v>523</v>
      </c>
      <c r="D42" s="475">
        <v>2809</v>
      </c>
      <c r="E42" s="453"/>
      <c r="F42" s="453"/>
      <c r="G42" s="453"/>
      <c r="H42" s="453"/>
      <c r="I42" s="173"/>
    </row>
    <row r="43" spans="1:11" x14ac:dyDescent="0.2">
      <c r="A43" s="280">
        <v>42</v>
      </c>
      <c r="B43" s="823"/>
      <c r="C43" s="743" t="s">
        <v>495</v>
      </c>
      <c r="D43" s="475" t="s">
        <v>162</v>
      </c>
      <c r="E43" s="781"/>
      <c r="F43" s="781"/>
      <c r="G43" s="781"/>
      <c r="H43" s="781"/>
      <c r="I43" s="782"/>
      <c r="K43" s="4" t="s">
        <v>542</v>
      </c>
    </row>
    <row r="44" spans="1:11" x14ac:dyDescent="0.2">
      <c r="A44" s="280">
        <v>43</v>
      </c>
      <c r="B44" s="823"/>
      <c r="C44" s="743" t="s">
        <v>496</v>
      </c>
      <c r="D44" s="684">
        <v>2840</v>
      </c>
      <c r="E44" s="783"/>
      <c r="F44" s="783"/>
      <c r="G44" s="783"/>
      <c r="H44" s="783"/>
      <c r="I44" s="784"/>
      <c r="K44" s="4" t="s">
        <v>542</v>
      </c>
    </row>
    <row r="45" spans="1:11" ht="24" x14ac:dyDescent="0.2">
      <c r="A45" s="280">
        <v>44</v>
      </c>
      <c r="B45" s="823"/>
      <c r="C45" s="743" t="s">
        <v>498</v>
      </c>
      <c r="D45" s="745" t="s">
        <v>497</v>
      </c>
      <c r="E45" s="783"/>
      <c r="F45" s="783"/>
      <c r="G45" s="783"/>
      <c r="H45" s="783"/>
      <c r="I45" s="784"/>
      <c r="K45" s="4" t="s">
        <v>542</v>
      </c>
    </row>
    <row r="46" spans="1:11" x14ac:dyDescent="0.2">
      <c r="A46" s="280">
        <v>45</v>
      </c>
      <c r="B46" s="823"/>
      <c r="C46" s="240" t="s">
        <v>527</v>
      </c>
      <c r="D46" s="475">
        <v>2897</v>
      </c>
      <c r="E46" s="453"/>
      <c r="F46" s="453"/>
      <c r="G46" s="453"/>
      <c r="H46" s="453"/>
      <c r="I46" s="291"/>
    </row>
    <row r="47" spans="1:11" x14ac:dyDescent="0.2">
      <c r="A47" s="280">
        <v>46</v>
      </c>
      <c r="B47" s="824"/>
      <c r="C47" s="241" t="s">
        <v>163</v>
      </c>
      <c r="D47" s="242"/>
      <c r="E47" s="232">
        <f>SUM(E34,E36,E42,E46)</f>
        <v>0</v>
      </c>
      <c r="F47" s="232">
        <f>SUM(F34,F36,F42,F46)</f>
        <v>0</v>
      </c>
      <c r="G47" s="232">
        <f>SUM(G34,G36,G42,G46)</f>
        <v>0</v>
      </c>
      <c r="H47" s="232">
        <f>SUM(H34,H36,H42,H46)</f>
        <v>0</v>
      </c>
      <c r="I47" s="296">
        <f>SUM(I34,I36,I42,I46)</f>
        <v>0</v>
      </c>
    </row>
    <row r="48" spans="1:11" x14ac:dyDescent="0.2">
      <c r="A48" s="280">
        <v>47</v>
      </c>
      <c r="B48" s="300" t="s">
        <v>164</v>
      </c>
      <c r="C48" s="243"/>
      <c r="D48" s="687" t="s">
        <v>165</v>
      </c>
      <c r="E48" s="229">
        <f>E24-E47</f>
        <v>0</v>
      </c>
      <c r="F48" s="229">
        <f t="shared" ref="F48:H48" si="1">F24-F47</f>
        <v>0</v>
      </c>
      <c r="G48" s="229">
        <f t="shared" si="1"/>
        <v>0</v>
      </c>
      <c r="H48" s="229">
        <f t="shared" si="1"/>
        <v>0</v>
      </c>
      <c r="I48" s="295">
        <f>I24-I47</f>
        <v>0</v>
      </c>
    </row>
    <row r="49" spans="1:11" x14ac:dyDescent="0.2">
      <c r="A49" s="280">
        <v>48</v>
      </c>
      <c r="B49" s="301"/>
      <c r="C49" s="244"/>
      <c r="D49" s="233"/>
      <c r="E49" s="234"/>
      <c r="F49" s="234"/>
      <c r="G49" s="234"/>
      <c r="H49" s="234"/>
      <c r="I49" s="298"/>
    </row>
    <row r="50" spans="1:11" x14ac:dyDescent="0.2">
      <c r="A50" s="280">
        <v>49</v>
      </c>
      <c r="B50" s="822" t="s">
        <v>166</v>
      </c>
      <c r="C50" s="474" t="s">
        <v>167</v>
      </c>
      <c r="D50" s="683" t="s">
        <v>168</v>
      </c>
      <c r="E50" s="459"/>
      <c r="F50" s="460"/>
      <c r="G50" s="460"/>
      <c r="H50" s="460"/>
      <c r="I50" s="293"/>
      <c r="K50" s="4" t="s">
        <v>543</v>
      </c>
    </row>
    <row r="51" spans="1:11" ht="25.5" x14ac:dyDescent="0.2">
      <c r="A51" s="280">
        <v>51</v>
      </c>
      <c r="B51" s="823"/>
      <c r="C51" s="246" t="s">
        <v>169</v>
      </c>
      <c r="D51" s="475" t="s">
        <v>170</v>
      </c>
      <c r="E51" s="454"/>
      <c r="F51" s="453"/>
      <c r="G51" s="453"/>
      <c r="H51" s="453"/>
      <c r="I51" s="173"/>
    </row>
    <row r="52" spans="1:11" x14ac:dyDescent="0.2">
      <c r="A52" s="280">
        <v>53</v>
      </c>
      <c r="B52" s="823"/>
      <c r="C52" s="245" t="s">
        <v>171</v>
      </c>
      <c r="D52" s="475" t="s">
        <v>172</v>
      </c>
      <c r="E52" s="454"/>
      <c r="F52" s="453"/>
      <c r="G52" s="453"/>
      <c r="H52" s="453"/>
      <c r="I52" s="173"/>
    </row>
    <row r="53" spans="1:11" ht="25.5" x14ac:dyDescent="0.2">
      <c r="A53" s="280">
        <v>55</v>
      </c>
      <c r="B53" s="823"/>
      <c r="C53" s="246" t="s">
        <v>173</v>
      </c>
      <c r="D53" s="475" t="s">
        <v>174</v>
      </c>
      <c r="E53" s="454"/>
      <c r="F53" s="453"/>
      <c r="G53" s="453"/>
      <c r="H53" s="453"/>
      <c r="I53" s="173"/>
    </row>
    <row r="54" spans="1:11" x14ac:dyDescent="0.2">
      <c r="A54" s="280">
        <v>56</v>
      </c>
      <c r="B54" s="823"/>
      <c r="C54" s="245" t="s">
        <v>175</v>
      </c>
      <c r="D54" s="475" t="s">
        <v>176</v>
      </c>
      <c r="E54" s="454"/>
      <c r="F54" s="453"/>
      <c r="G54" s="453"/>
      <c r="H54" s="453"/>
      <c r="I54" s="173"/>
    </row>
    <row r="55" spans="1:11" ht="25.5" x14ac:dyDescent="0.2">
      <c r="A55" s="280">
        <v>57</v>
      </c>
      <c r="B55" s="823"/>
      <c r="C55" s="246" t="s">
        <v>177</v>
      </c>
      <c r="D55" s="475" t="s">
        <v>178</v>
      </c>
      <c r="E55" s="454"/>
      <c r="F55" s="453"/>
      <c r="G55" s="453"/>
      <c r="H55" s="453"/>
      <c r="I55" s="173"/>
    </row>
    <row r="56" spans="1:11" x14ac:dyDescent="0.2">
      <c r="A56" s="280">
        <v>59</v>
      </c>
      <c r="B56" s="823"/>
      <c r="C56" s="245" t="s">
        <v>179</v>
      </c>
      <c r="D56" s="475" t="s">
        <v>180</v>
      </c>
      <c r="E56" s="454"/>
      <c r="F56" s="453"/>
      <c r="G56" s="453"/>
      <c r="H56" s="453"/>
      <c r="I56" s="173"/>
    </row>
    <row r="57" spans="1:11" ht="30" customHeight="1" x14ac:dyDescent="0.2">
      <c r="A57" s="280">
        <v>60</v>
      </c>
      <c r="B57" s="823"/>
      <c r="C57" s="246" t="s">
        <v>181</v>
      </c>
      <c r="D57" s="475" t="s">
        <v>182</v>
      </c>
      <c r="E57" s="454"/>
      <c r="F57" s="453"/>
      <c r="G57" s="453"/>
      <c r="H57" s="453"/>
      <c r="I57" s="173"/>
    </row>
    <row r="58" spans="1:11" x14ac:dyDescent="0.2">
      <c r="A58" s="280">
        <v>61</v>
      </c>
      <c r="B58" s="823"/>
      <c r="C58" s="245" t="s">
        <v>183</v>
      </c>
      <c r="D58" s="475" t="s">
        <v>184</v>
      </c>
      <c r="E58" s="454"/>
      <c r="F58" s="453"/>
      <c r="G58" s="453"/>
      <c r="H58" s="453"/>
      <c r="I58" s="461"/>
    </row>
    <row r="59" spans="1:11" x14ac:dyDescent="0.2">
      <c r="A59" s="280">
        <v>63</v>
      </c>
      <c r="B59" s="824"/>
      <c r="C59" s="247" t="s">
        <v>185</v>
      </c>
      <c r="D59" s="686">
        <v>2918</v>
      </c>
      <c r="E59" s="248">
        <f>E50+E51+E52+E53+E54-E55-E56-E57-E58</f>
        <v>0</v>
      </c>
      <c r="F59" s="248">
        <f t="shared" ref="F59:H59" si="2">F50+F51+F52+F53+F54-F55-F56-F57-F58</f>
        <v>0</v>
      </c>
      <c r="G59" s="248">
        <f t="shared" si="2"/>
        <v>0</v>
      </c>
      <c r="H59" s="248">
        <f t="shared" si="2"/>
        <v>0</v>
      </c>
      <c r="I59" s="303">
        <f>I50+I51+I52+I53+I54-I55-I56-I57-I58</f>
        <v>0</v>
      </c>
    </row>
    <row r="60" spans="1:11" x14ac:dyDescent="0.2">
      <c r="A60" s="280">
        <v>64</v>
      </c>
      <c r="B60" s="301"/>
      <c r="C60" s="244"/>
      <c r="D60" s="233"/>
      <c r="E60" s="234"/>
      <c r="F60" s="234"/>
      <c r="G60" s="234"/>
      <c r="H60" s="234"/>
      <c r="I60" s="304"/>
    </row>
    <row r="61" spans="1:11" x14ac:dyDescent="0.2">
      <c r="A61" s="280">
        <v>65</v>
      </c>
      <c r="B61" s="300" t="s">
        <v>186</v>
      </c>
      <c r="C61" s="249"/>
      <c r="D61" s="687">
        <v>2919</v>
      </c>
      <c r="E61" s="250">
        <f>SUM(E48,E59)</f>
        <v>0</v>
      </c>
      <c r="F61" s="229">
        <f>SUM(F48,F59)</f>
        <v>0</v>
      </c>
      <c r="G61" s="229">
        <f>SUM(G48,G59)</f>
        <v>0</v>
      </c>
      <c r="H61" s="229">
        <f>SUM(H48,H59)</f>
        <v>0</v>
      </c>
      <c r="I61" s="295">
        <f>SUM(I48,I59)</f>
        <v>0</v>
      </c>
    </row>
    <row r="62" spans="1:11" x14ac:dyDescent="0.2">
      <c r="A62" s="280">
        <v>67</v>
      </c>
      <c r="B62" s="305" t="s">
        <v>187</v>
      </c>
      <c r="C62" s="251"/>
      <c r="D62" s="475" t="s">
        <v>188</v>
      </c>
      <c r="E62" s="454"/>
      <c r="F62" s="453"/>
      <c r="G62" s="453"/>
      <c r="H62" s="453"/>
      <c r="I62" s="306"/>
      <c r="K62" s="4" t="s">
        <v>544</v>
      </c>
    </row>
    <row r="63" spans="1:11" x14ac:dyDescent="0.2">
      <c r="A63" s="280">
        <v>68</v>
      </c>
      <c r="B63" s="305" t="s">
        <v>189</v>
      </c>
      <c r="C63" s="251"/>
      <c r="D63" s="475">
        <v>2949</v>
      </c>
      <c r="E63" s="454"/>
      <c r="F63" s="453"/>
      <c r="G63" s="453"/>
      <c r="H63" s="453"/>
      <c r="I63" s="306"/>
      <c r="K63" s="4" t="s">
        <v>544</v>
      </c>
    </row>
    <row r="64" spans="1:11" ht="26.45" customHeight="1" x14ac:dyDescent="0.2">
      <c r="A64" s="280">
        <v>69</v>
      </c>
      <c r="B64" s="826" t="s">
        <v>499</v>
      </c>
      <c r="C64" s="827"/>
      <c r="D64" s="686">
        <v>2959</v>
      </c>
      <c r="E64" s="232">
        <f>E61-E62-E63</f>
        <v>0</v>
      </c>
      <c r="F64" s="232">
        <f t="shared" ref="F64:I64" si="3">F61-F62-F63</f>
        <v>0</v>
      </c>
      <c r="G64" s="232">
        <f t="shared" si="3"/>
        <v>0</v>
      </c>
      <c r="H64" s="232">
        <f t="shared" si="3"/>
        <v>0</v>
      </c>
      <c r="I64" s="296">
        <f t="shared" si="3"/>
        <v>0</v>
      </c>
    </row>
    <row r="65" spans="1:9" x14ac:dyDescent="0.2">
      <c r="A65" s="280">
        <v>70</v>
      </c>
      <c r="B65" s="301"/>
      <c r="C65" s="244"/>
      <c r="D65" s="233"/>
      <c r="E65" s="234"/>
      <c r="F65" s="234"/>
      <c r="G65" s="234"/>
      <c r="H65" s="234"/>
      <c r="I65" s="304"/>
    </row>
    <row r="66" spans="1:9" x14ac:dyDescent="0.2">
      <c r="A66" s="280"/>
      <c r="B66" s="830" t="s">
        <v>506</v>
      </c>
      <c r="C66" s="831"/>
      <c r="D66" s="687" t="s">
        <v>507</v>
      </c>
      <c r="E66" s="250">
        <f>'I1'!H132</f>
        <v>0</v>
      </c>
      <c r="F66" s="462"/>
      <c r="G66" s="462"/>
      <c r="H66" s="462"/>
      <c r="I66" s="303">
        <f>'I1'!M132</f>
        <v>0</v>
      </c>
    </row>
    <row r="67" spans="1:9" ht="26.45" customHeight="1" x14ac:dyDescent="0.2">
      <c r="A67" s="280">
        <v>71</v>
      </c>
      <c r="B67" s="828" t="s">
        <v>504</v>
      </c>
      <c r="C67" s="829"/>
      <c r="D67" s="687" t="s">
        <v>505</v>
      </c>
      <c r="E67" s="462">
        <f>IFERROR((E94+E36-E35)/E66, )</f>
        <v>0</v>
      </c>
      <c r="F67" s="462">
        <f>IFERROR((F94+F36-F35)/F66, )</f>
        <v>0</v>
      </c>
      <c r="G67" s="462">
        <f>IFERROR((G94+G36-G35)/G66, )</f>
        <v>0</v>
      </c>
      <c r="H67" s="462">
        <f>IFERROR((H94+H36-H35)/H66, )</f>
        <v>0</v>
      </c>
      <c r="I67" s="307">
        <f>IFERROR((I94+I36-I35)/I66, )</f>
        <v>0</v>
      </c>
    </row>
    <row r="68" spans="1:9" x14ac:dyDescent="0.2">
      <c r="A68" s="280">
        <v>72</v>
      </c>
      <c r="B68" s="308"/>
      <c r="C68" s="252"/>
      <c r="D68" s="253"/>
      <c r="E68" s="254"/>
      <c r="F68" s="255"/>
      <c r="G68" s="255"/>
      <c r="H68" s="256"/>
      <c r="I68" s="309"/>
    </row>
    <row r="69" spans="1:9" x14ac:dyDescent="0.2">
      <c r="A69" s="280">
        <v>73</v>
      </c>
      <c r="B69" s="310"/>
      <c r="C69" s="257"/>
      <c r="D69" s="258"/>
      <c r="E69" s="259"/>
      <c r="F69" s="259"/>
      <c r="G69" s="259"/>
      <c r="H69" s="259"/>
      <c r="I69" s="298"/>
    </row>
    <row r="70" spans="1:9" x14ac:dyDescent="0.2">
      <c r="A70" s="280">
        <v>74</v>
      </c>
      <c r="B70" s="822" t="s">
        <v>190</v>
      </c>
      <c r="C70" s="235" t="s">
        <v>191</v>
      </c>
      <c r="D70" s="475">
        <v>1571</v>
      </c>
      <c r="E70" s="453"/>
      <c r="F70" s="453"/>
      <c r="G70" s="453"/>
      <c r="H70" s="453"/>
      <c r="I70" s="173"/>
    </row>
    <row r="71" spans="1:9" x14ac:dyDescent="0.2">
      <c r="A71" s="280">
        <v>75</v>
      </c>
      <c r="B71" s="823"/>
      <c r="C71" s="235" t="s">
        <v>192</v>
      </c>
      <c r="D71" s="475">
        <v>1572</v>
      </c>
      <c r="E71" s="453"/>
      <c r="F71" s="453"/>
      <c r="G71" s="453"/>
      <c r="H71" s="453"/>
      <c r="I71" s="173"/>
    </row>
    <row r="72" spans="1:9" x14ac:dyDescent="0.2">
      <c r="A72" s="280">
        <v>76</v>
      </c>
      <c r="B72" s="823"/>
      <c r="C72" s="235" t="s">
        <v>500</v>
      </c>
      <c r="D72" s="475">
        <v>1573</v>
      </c>
      <c r="E72" s="453"/>
      <c r="F72" s="453"/>
      <c r="G72" s="453"/>
      <c r="H72" s="453"/>
      <c r="I72" s="173"/>
    </row>
    <row r="73" spans="1:9" x14ac:dyDescent="0.2">
      <c r="A73" s="280">
        <v>77</v>
      </c>
      <c r="B73" s="823"/>
      <c r="C73" s="235" t="s">
        <v>193</v>
      </c>
      <c r="D73" s="475">
        <v>1574</v>
      </c>
      <c r="E73" s="453"/>
      <c r="F73" s="453"/>
      <c r="G73" s="453"/>
      <c r="H73" s="453"/>
      <c r="I73" s="173"/>
    </row>
    <row r="74" spans="1:9" x14ac:dyDescent="0.2">
      <c r="A74" s="280">
        <v>78</v>
      </c>
      <c r="B74" s="823"/>
      <c r="C74" s="235" t="s">
        <v>194</v>
      </c>
      <c r="D74" s="475">
        <v>1575</v>
      </c>
      <c r="E74" s="453"/>
      <c r="F74" s="453"/>
      <c r="G74" s="453"/>
      <c r="H74" s="453"/>
      <c r="I74" s="173"/>
    </row>
    <row r="75" spans="1:9" x14ac:dyDescent="0.2">
      <c r="A75" s="280">
        <v>79</v>
      </c>
      <c r="B75" s="823"/>
      <c r="C75" s="235" t="s">
        <v>195</v>
      </c>
      <c r="D75" s="475">
        <v>1576</v>
      </c>
      <c r="E75" s="453"/>
      <c r="F75" s="453"/>
      <c r="G75" s="453"/>
      <c r="H75" s="453"/>
      <c r="I75" s="173"/>
    </row>
    <row r="76" spans="1:9" x14ac:dyDescent="0.2">
      <c r="A76" s="280">
        <v>80</v>
      </c>
      <c r="B76" s="823"/>
      <c r="C76" s="235" t="s">
        <v>501</v>
      </c>
      <c r="D76" s="475">
        <v>1577</v>
      </c>
      <c r="E76" s="453"/>
      <c r="F76" s="453"/>
      <c r="G76" s="453"/>
      <c r="H76" s="453"/>
      <c r="I76" s="173"/>
    </row>
    <row r="77" spans="1:9" x14ac:dyDescent="0.2">
      <c r="A77" s="280">
        <v>81</v>
      </c>
      <c r="B77" s="823"/>
      <c r="C77" s="251" t="s">
        <v>196</v>
      </c>
      <c r="D77" s="475">
        <v>1578</v>
      </c>
      <c r="E77" s="453"/>
      <c r="F77" s="453"/>
      <c r="G77" s="453"/>
      <c r="H77" s="453"/>
      <c r="I77" s="173"/>
    </row>
    <row r="78" spans="1:9" x14ac:dyDescent="0.2">
      <c r="A78" s="280">
        <v>82</v>
      </c>
      <c r="B78" s="824"/>
      <c r="C78" s="260" t="s">
        <v>197</v>
      </c>
      <c r="D78" s="688" t="s">
        <v>198</v>
      </c>
      <c r="E78" s="261">
        <f>SUM(E70:E77)</f>
        <v>0</v>
      </c>
      <c r="F78" s="261">
        <f>SUM(F70:F77)</f>
        <v>0</v>
      </c>
      <c r="G78" s="261">
        <f>SUM(G70:G77)</f>
        <v>0</v>
      </c>
      <c r="H78" s="261">
        <f>SUM(H70:H77)</f>
        <v>0</v>
      </c>
      <c r="I78" s="311">
        <f>SUM(I70:I77)</f>
        <v>0</v>
      </c>
    </row>
    <row r="79" spans="1:9" x14ac:dyDescent="0.2">
      <c r="A79" s="280">
        <v>83</v>
      </c>
      <c r="B79" s="301"/>
      <c r="C79" s="244"/>
      <c r="D79" s="689"/>
      <c r="E79" s="234"/>
      <c r="F79" s="234"/>
      <c r="G79" s="234"/>
      <c r="H79" s="234"/>
      <c r="I79" s="304"/>
    </row>
    <row r="80" spans="1:9" x14ac:dyDescent="0.2">
      <c r="A80" s="280">
        <v>84</v>
      </c>
      <c r="B80" s="822" t="s">
        <v>199</v>
      </c>
      <c r="C80" s="235" t="s">
        <v>502</v>
      </c>
      <c r="D80" s="475">
        <v>1580</v>
      </c>
      <c r="E80" s="463"/>
      <c r="F80" s="463"/>
      <c r="G80" s="463"/>
      <c r="H80" s="463"/>
      <c r="I80" s="312"/>
    </row>
    <row r="81" spans="1:9" x14ac:dyDescent="0.2">
      <c r="A81" s="280">
        <v>85</v>
      </c>
      <c r="B81" s="823"/>
      <c r="C81" s="235" t="s">
        <v>200</v>
      </c>
      <c r="D81" s="475" t="s">
        <v>201</v>
      </c>
      <c r="E81" s="463"/>
      <c r="F81" s="463"/>
      <c r="G81" s="463"/>
      <c r="H81" s="463"/>
      <c r="I81" s="312"/>
    </row>
    <row r="82" spans="1:9" x14ac:dyDescent="0.2">
      <c r="A82" s="280">
        <v>86</v>
      </c>
      <c r="B82" s="823"/>
      <c r="C82" s="262" t="s">
        <v>202</v>
      </c>
      <c r="D82" s="475" t="s">
        <v>203</v>
      </c>
      <c r="E82" s="460"/>
      <c r="F82" s="460"/>
      <c r="G82" s="460"/>
      <c r="H82" s="460"/>
      <c r="I82" s="312"/>
    </row>
    <row r="83" spans="1:9" x14ac:dyDescent="0.2">
      <c r="A83" s="280">
        <v>87</v>
      </c>
      <c r="B83" s="823"/>
      <c r="C83" s="235" t="s">
        <v>204</v>
      </c>
      <c r="D83" s="475">
        <v>1583</v>
      </c>
      <c r="E83" s="463"/>
      <c r="F83" s="463"/>
      <c r="G83" s="463"/>
      <c r="H83" s="463"/>
      <c r="I83" s="312"/>
    </row>
    <row r="84" spans="1:9" x14ac:dyDescent="0.2">
      <c r="A84" s="280">
        <v>88</v>
      </c>
      <c r="B84" s="823"/>
      <c r="C84" s="235" t="s">
        <v>205</v>
      </c>
      <c r="D84" s="475">
        <v>1588</v>
      </c>
      <c r="E84" s="464"/>
      <c r="F84" s="464"/>
      <c r="G84" s="464"/>
      <c r="H84" s="464"/>
      <c r="I84" s="313"/>
    </row>
    <row r="85" spans="1:9" x14ac:dyDescent="0.2">
      <c r="A85" s="280">
        <v>89</v>
      </c>
      <c r="B85" s="824"/>
      <c r="C85" s="263" t="s">
        <v>206</v>
      </c>
      <c r="D85" s="688" t="s">
        <v>207</v>
      </c>
      <c r="E85" s="261">
        <f>SUM(E80:E84)</f>
        <v>0</v>
      </c>
      <c r="F85" s="261">
        <f>SUM(F80:F84)</f>
        <v>0</v>
      </c>
      <c r="G85" s="261">
        <f>SUM(G80:G84)</f>
        <v>0</v>
      </c>
      <c r="H85" s="261">
        <f>SUM(H80:H84)</f>
        <v>0</v>
      </c>
      <c r="I85" s="311">
        <f>SUM(I80:I84)</f>
        <v>0</v>
      </c>
    </row>
    <row r="86" spans="1:9" x14ac:dyDescent="0.2">
      <c r="A86" s="280">
        <v>90</v>
      </c>
      <c r="B86" s="301"/>
      <c r="C86" s="244"/>
      <c r="D86" s="689"/>
      <c r="E86" s="234"/>
      <c r="F86" s="234"/>
      <c r="G86" s="234"/>
      <c r="H86" s="234"/>
      <c r="I86" s="304"/>
    </row>
    <row r="87" spans="1:9" x14ac:dyDescent="0.2">
      <c r="A87" s="280">
        <v>91</v>
      </c>
      <c r="B87" s="314" t="s">
        <v>208</v>
      </c>
      <c r="C87" s="264"/>
      <c r="D87" s="687"/>
      <c r="E87" s="229">
        <f>E64-E78+E85</f>
        <v>0</v>
      </c>
      <c r="F87" s="229">
        <f t="shared" ref="F87:H87" si="4">F64-F78+F85</f>
        <v>0</v>
      </c>
      <c r="G87" s="229">
        <f t="shared" si="4"/>
        <v>0</v>
      </c>
      <c r="H87" s="229">
        <f t="shared" si="4"/>
        <v>0</v>
      </c>
      <c r="I87" s="295">
        <f>I64-I78+I85</f>
        <v>0</v>
      </c>
    </row>
    <row r="88" spans="1:9" x14ac:dyDescent="0.2">
      <c r="A88" s="280">
        <v>92</v>
      </c>
      <c r="B88" s="756" t="s">
        <v>209</v>
      </c>
      <c r="C88" s="265" t="s">
        <v>210</v>
      </c>
      <c r="D88" s="683" t="s">
        <v>203</v>
      </c>
      <c r="E88" s="465"/>
      <c r="F88" s="465"/>
      <c r="G88" s="465"/>
      <c r="H88" s="465"/>
      <c r="I88" s="293"/>
    </row>
    <row r="89" spans="1:9" x14ac:dyDescent="0.2">
      <c r="A89" s="280">
        <v>93</v>
      </c>
      <c r="B89" s="757" t="s">
        <v>211</v>
      </c>
      <c r="C89" s="266" t="s">
        <v>212</v>
      </c>
      <c r="D89" s="475" t="s">
        <v>213</v>
      </c>
      <c r="E89" s="466"/>
      <c r="F89" s="466"/>
      <c r="G89" s="466"/>
      <c r="H89" s="466"/>
      <c r="I89" s="173"/>
    </row>
    <row r="90" spans="1:9" x14ac:dyDescent="0.2">
      <c r="A90" s="280">
        <v>94</v>
      </c>
      <c r="B90" s="315" t="s">
        <v>214</v>
      </c>
      <c r="C90" s="266" t="s">
        <v>215</v>
      </c>
      <c r="D90" s="475" t="s">
        <v>216</v>
      </c>
      <c r="E90" s="453"/>
      <c r="F90" s="453"/>
      <c r="G90" s="453"/>
      <c r="H90" s="453"/>
      <c r="I90" s="173"/>
    </row>
    <row r="91" spans="1:9" x14ac:dyDescent="0.2">
      <c r="A91" s="280">
        <v>95</v>
      </c>
      <c r="B91" s="315" t="s">
        <v>217</v>
      </c>
      <c r="C91" s="266" t="s">
        <v>218</v>
      </c>
      <c r="D91" s="475" t="s">
        <v>219</v>
      </c>
      <c r="E91" s="453"/>
      <c r="F91" s="453"/>
      <c r="G91" s="453"/>
      <c r="H91" s="453"/>
      <c r="I91" s="173"/>
    </row>
    <row r="92" spans="1:9" x14ac:dyDescent="0.2">
      <c r="A92" s="280">
        <v>100</v>
      </c>
      <c r="B92" s="316" t="s">
        <v>220</v>
      </c>
      <c r="C92" s="267"/>
      <c r="D92" s="686" t="s">
        <v>221</v>
      </c>
      <c r="E92" s="232">
        <f>E87-E88+E89-E90+E91</f>
        <v>0</v>
      </c>
      <c r="F92" s="232">
        <f t="shared" ref="F92:I92" si="5">F87-F88+F89-F90+F91</f>
        <v>0</v>
      </c>
      <c r="G92" s="232">
        <f t="shared" si="5"/>
        <v>0</v>
      </c>
      <c r="H92" s="232">
        <f t="shared" si="5"/>
        <v>0</v>
      </c>
      <c r="I92" s="296">
        <f t="shared" si="5"/>
        <v>0</v>
      </c>
    </row>
    <row r="93" spans="1:9" x14ac:dyDescent="0.2">
      <c r="A93" s="280">
        <v>101</v>
      </c>
      <c r="B93" s="301"/>
      <c r="C93" s="244"/>
      <c r="D93" s="689"/>
      <c r="E93" s="234"/>
      <c r="F93" s="234"/>
      <c r="G93" s="234"/>
      <c r="H93" s="234"/>
      <c r="I93" s="304"/>
    </row>
    <row r="94" spans="1:9" x14ac:dyDescent="0.2">
      <c r="A94" s="280">
        <v>102</v>
      </c>
      <c r="B94" s="317" t="s">
        <v>222</v>
      </c>
      <c r="C94" s="268"/>
      <c r="D94" s="686" t="s">
        <v>223</v>
      </c>
      <c r="E94" s="232">
        <f>E64+E91-E90-E53+E56+E57-E54+E62</f>
        <v>0</v>
      </c>
      <c r="F94" s="232">
        <f t="shared" ref="F94:H94" si="6">F64+F91-F90-F53+F56+F57-F54+F62</f>
        <v>0</v>
      </c>
      <c r="G94" s="232">
        <f t="shared" si="6"/>
        <v>0</v>
      </c>
      <c r="H94" s="232">
        <f t="shared" si="6"/>
        <v>0</v>
      </c>
      <c r="I94" s="318">
        <f>I64+I91-I90-I53+I56+I57-I54+I62</f>
        <v>0</v>
      </c>
    </row>
    <row r="95" spans="1:9" x14ac:dyDescent="0.2">
      <c r="A95" s="280">
        <v>103</v>
      </c>
      <c r="B95" s="319" t="s">
        <v>529</v>
      </c>
      <c r="C95" s="269"/>
      <c r="D95" s="688" t="s">
        <v>224</v>
      </c>
      <c r="E95" s="467"/>
      <c r="F95" s="467"/>
      <c r="G95" s="467"/>
      <c r="H95" s="467"/>
      <c r="I95" s="318">
        <f>Darlehen!N22</f>
        <v>0</v>
      </c>
    </row>
    <row r="96" spans="1:9" x14ac:dyDescent="0.2">
      <c r="A96" s="280">
        <v>104</v>
      </c>
      <c r="B96" s="301"/>
      <c r="C96" s="244"/>
      <c r="D96" s="689"/>
      <c r="E96" s="234"/>
      <c r="F96" s="234"/>
      <c r="G96" s="234"/>
      <c r="H96" s="234"/>
      <c r="I96" s="304"/>
    </row>
    <row r="97" spans="1:9" x14ac:dyDescent="0.2">
      <c r="A97" s="280">
        <v>105</v>
      </c>
      <c r="B97" s="320" t="s">
        <v>225</v>
      </c>
      <c r="C97" s="270"/>
      <c r="D97" s="683" t="s">
        <v>226</v>
      </c>
      <c r="E97" s="237">
        <f>E58+E64-E78+E75+E41+E85-E88-E90+E91</f>
        <v>0</v>
      </c>
      <c r="F97" s="237">
        <f t="shared" ref="F97:I97" si="7">F58+F64-F78+F75+F41+F85-F88-F90+F91</f>
        <v>0</v>
      </c>
      <c r="G97" s="237">
        <f t="shared" si="7"/>
        <v>0</v>
      </c>
      <c r="H97" s="237">
        <f t="shared" si="7"/>
        <v>0</v>
      </c>
      <c r="I97" s="321">
        <f t="shared" si="7"/>
        <v>0</v>
      </c>
    </row>
    <row r="98" spans="1:9" x14ac:dyDescent="0.2">
      <c r="A98" s="280">
        <v>106</v>
      </c>
      <c r="B98" s="322" t="s">
        <v>227</v>
      </c>
      <c r="C98" s="271"/>
      <c r="D98" s="475" t="s">
        <v>228</v>
      </c>
      <c r="E98" s="226">
        <f>SUM(E39,E97)</f>
        <v>0</v>
      </c>
      <c r="F98" s="226">
        <f>SUM(F39,F97)</f>
        <v>0</v>
      </c>
      <c r="G98" s="226">
        <f>SUM(G39,G97)</f>
        <v>0</v>
      </c>
      <c r="H98" s="226">
        <f>SUM(H39,H97)</f>
        <v>0</v>
      </c>
      <c r="I98" s="323">
        <f>SUM(I39,I97)</f>
        <v>0</v>
      </c>
    </row>
    <row r="99" spans="1:9" ht="12.75" customHeight="1" x14ac:dyDescent="0.2">
      <c r="A99" s="280">
        <v>107</v>
      </c>
      <c r="B99" s="324" t="s">
        <v>229</v>
      </c>
      <c r="C99" s="266"/>
      <c r="D99" s="475" t="s">
        <v>230</v>
      </c>
      <c r="E99" s="226">
        <f>SUM(E42,E97)</f>
        <v>0</v>
      </c>
      <c r="F99" s="226">
        <f>SUM(F42,F97)</f>
        <v>0</v>
      </c>
      <c r="G99" s="226">
        <f>SUM(G42,G97)</f>
        <v>0</v>
      </c>
      <c r="H99" s="226">
        <f>SUM(H42,H97)</f>
        <v>0</v>
      </c>
      <c r="I99" s="323">
        <f>SUM(I42,I97)</f>
        <v>0</v>
      </c>
    </row>
    <row r="100" spans="1:9" x14ac:dyDescent="0.2">
      <c r="A100" s="280">
        <v>108</v>
      </c>
      <c r="B100" s="301"/>
      <c r="C100" s="244"/>
      <c r="D100" s="689"/>
      <c r="E100" s="234"/>
      <c r="F100" s="234"/>
      <c r="G100" s="234"/>
      <c r="H100" s="234"/>
      <c r="I100" s="304"/>
    </row>
    <row r="101" spans="1:9" ht="27" customHeight="1" x14ac:dyDescent="0.2">
      <c r="A101" s="280">
        <v>109</v>
      </c>
      <c r="B101" s="828" t="s">
        <v>503</v>
      </c>
      <c r="C101" s="829"/>
      <c r="D101" s="687" t="s">
        <v>231</v>
      </c>
      <c r="E101" s="272">
        <f>IF(ISERROR(E95/E97*100),0,E95/E97*100)</f>
        <v>0</v>
      </c>
      <c r="F101" s="272">
        <f>IF(ISERROR(F95/F97*100),0,F95/F97*100)</f>
        <v>0</v>
      </c>
      <c r="G101" s="272">
        <f>IF(ISERROR(G95/G97*100),0,G95/G97*100)</f>
        <v>0</v>
      </c>
      <c r="H101" s="272">
        <f>IF(ISERROR(H95/H97*100),0,H95/H97*100)</f>
        <v>0</v>
      </c>
      <c r="I101" s="295">
        <f>IF(ISERROR(I95/I97*100),0,I95/I97*100)</f>
        <v>0</v>
      </c>
    </row>
    <row r="102" spans="1:9" x14ac:dyDescent="0.2">
      <c r="A102" s="280">
        <v>110</v>
      </c>
      <c r="B102" s="308"/>
      <c r="C102" s="252"/>
      <c r="D102" s="690"/>
      <c r="E102" s="254"/>
      <c r="F102" s="255"/>
      <c r="G102" s="255"/>
      <c r="H102" s="256"/>
      <c r="I102" s="309"/>
    </row>
    <row r="103" spans="1:9" x14ac:dyDescent="0.2">
      <c r="A103" s="280">
        <v>111</v>
      </c>
      <c r="B103" s="310"/>
      <c r="C103" s="257"/>
      <c r="D103" s="691"/>
      <c r="E103" s="259"/>
      <c r="F103" s="259"/>
      <c r="G103" s="259"/>
      <c r="H103" s="259"/>
      <c r="I103" s="298"/>
    </row>
    <row r="104" spans="1:9" ht="12.75" customHeight="1" x14ac:dyDescent="0.2">
      <c r="A104" s="280">
        <v>112</v>
      </c>
      <c r="B104" s="820" t="s">
        <v>232</v>
      </c>
      <c r="C104" s="273" t="s">
        <v>233</v>
      </c>
      <c r="D104" s="692" t="s">
        <v>234</v>
      </c>
      <c r="E104" s="468"/>
      <c r="F104" s="468"/>
      <c r="G104" s="468"/>
      <c r="H104" s="468"/>
      <c r="I104" s="325"/>
    </row>
    <row r="105" spans="1:9" x14ac:dyDescent="0.2">
      <c r="A105" s="280">
        <v>113</v>
      </c>
      <c r="B105" s="821"/>
      <c r="C105" s="266" t="s">
        <v>235</v>
      </c>
      <c r="D105" s="475" t="s">
        <v>236</v>
      </c>
      <c r="E105" s="453"/>
      <c r="F105" s="453"/>
      <c r="G105" s="453"/>
      <c r="H105" s="453"/>
      <c r="I105" s="326"/>
    </row>
    <row r="106" spans="1:9" x14ac:dyDescent="0.2">
      <c r="A106" s="280">
        <v>114</v>
      </c>
      <c r="B106" s="821"/>
      <c r="C106" s="266" t="s">
        <v>530</v>
      </c>
      <c r="D106" s="475" t="s">
        <v>237</v>
      </c>
      <c r="E106" s="458"/>
      <c r="F106" s="458"/>
      <c r="G106" s="458"/>
      <c r="H106" s="458"/>
      <c r="I106" s="302">
        <f>Darlehen!E22</f>
        <v>0</v>
      </c>
    </row>
    <row r="107" spans="1:9" x14ac:dyDescent="0.2">
      <c r="A107" s="280">
        <v>115</v>
      </c>
      <c r="B107" s="821"/>
      <c r="C107" s="266" t="s">
        <v>238</v>
      </c>
      <c r="D107" s="475" t="s">
        <v>239</v>
      </c>
      <c r="E107" s="453"/>
      <c r="F107" s="453"/>
      <c r="G107" s="453"/>
      <c r="H107" s="453"/>
      <c r="I107" s="326"/>
    </row>
    <row r="108" spans="1:9" x14ac:dyDescent="0.2">
      <c r="A108" s="280">
        <v>116</v>
      </c>
      <c r="B108" s="821"/>
      <c r="C108" s="266" t="s">
        <v>240</v>
      </c>
      <c r="D108" s="475" t="s">
        <v>241</v>
      </c>
      <c r="E108" s="453"/>
      <c r="F108" s="453"/>
      <c r="G108" s="453"/>
      <c r="H108" s="453"/>
      <c r="I108" s="326"/>
    </row>
    <row r="109" spans="1:9" x14ac:dyDescent="0.2">
      <c r="A109" s="280"/>
      <c r="B109" s="821"/>
      <c r="C109" s="266" t="s">
        <v>242</v>
      </c>
      <c r="D109" s="475" t="s">
        <v>243</v>
      </c>
      <c r="E109" s="453"/>
      <c r="F109" s="453"/>
      <c r="G109" s="453"/>
      <c r="H109" s="453"/>
      <c r="I109" s="326"/>
    </row>
    <row r="110" spans="1:9" x14ac:dyDescent="0.2">
      <c r="A110" s="280">
        <v>117</v>
      </c>
      <c r="B110" s="821"/>
      <c r="C110" s="266" t="s">
        <v>244</v>
      </c>
      <c r="D110" s="475" t="s">
        <v>245</v>
      </c>
      <c r="E110" s="453"/>
      <c r="F110" s="453"/>
      <c r="G110" s="453"/>
      <c r="H110" s="453"/>
      <c r="I110" s="326"/>
    </row>
    <row r="111" spans="1:9" x14ac:dyDescent="0.2">
      <c r="A111" s="280">
        <v>118</v>
      </c>
      <c r="B111" s="821"/>
      <c r="C111" s="266" t="s">
        <v>246</v>
      </c>
      <c r="D111" s="475" t="s">
        <v>247</v>
      </c>
      <c r="E111" s="458"/>
      <c r="F111" s="458"/>
      <c r="G111" s="458"/>
      <c r="H111" s="458"/>
      <c r="I111" s="326"/>
    </row>
    <row r="112" spans="1:9" x14ac:dyDescent="0.2">
      <c r="A112" s="280">
        <v>119</v>
      </c>
      <c r="B112" s="821"/>
      <c r="C112" s="274"/>
      <c r="D112" s="693"/>
      <c r="E112" s="275"/>
      <c r="F112" s="275"/>
      <c r="G112" s="275"/>
      <c r="H112" s="275"/>
      <c r="I112" s="327"/>
    </row>
    <row r="113" spans="1:9" ht="25.5" x14ac:dyDescent="0.2">
      <c r="A113" s="280">
        <v>120</v>
      </c>
      <c r="B113" s="821"/>
      <c r="C113" s="276" t="s">
        <v>545</v>
      </c>
      <c r="D113" s="694" t="s">
        <v>248</v>
      </c>
      <c r="E113" s="469"/>
      <c r="F113" s="469"/>
      <c r="G113" s="469"/>
      <c r="H113" s="469"/>
      <c r="I113" s="328"/>
    </row>
    <row r="114" spans="1:9" x14ac:dyDescent="0.2">
      <c r="A114" s="280">
        <v>121</v>
      </c>
      <c r="B114" s="821"/>
      <c r="C114" s="277" t="s">
        <v>249</v>
      </c>
      <c r="D114" s="683" t="s">
        <v>250</v>
      </c>
      <c r="E114" s="460"/>
      <c r="F114" s="460"/>
      <c r="G114" s="460"/>
      <c r="H114" s="460"/>
      <c r="I114" s="299"/>
    </row>
    <row r="115" spans="1:9" ht="13.5" thickBot="1" x14ac:dyDescent="0.25">
      <c r="A115" s="280">
        <v>122</v>
      </c>
      <c r="B115" s="329"/>
      <c r="C115" s="281"/>
      <c r="D115" s="473"/>
      <c r="E115" s="282"/>
      <c r="F115" s="282"/>
      <c r="G115" s="282"/>
      <c r="H115" s="282"/>
      <c r="I115" s="330"/>
    </row>
    <row r="116" spans="1:9" x14ac:dyDescent="0.2">
      <c r="A116" s="21"/>
    </row>
    <row r="117" spans="1:9" x14ac:dyDescent="0.2">
      <c r="A117" s="21"/>
    </row>
    <row r="118" spans="1:9" x14ac:dyDescent="0.2">
      <c r="A118" s="21"/>
    </row>
    <row r="119" spans="1:9" x14ac:dyDescent="0.2">
      <c r="A119" s="21"/>
    </row>
    <row r="120" spans="1:9" x14ac:dyDescent="0.2">
      <c r="A120" s="21"/>
    </row>
    <row r="121" spans="1:9" x14ac:dyDescent="0.2">
      <c r="A121" s="21"/>
    </row>
    <row r="122" spans="1:9" x14ac:dyDescent="0.2">
      <c r="A122" s="21"/>
    </row>
    <row r="123" spans="1:9" x14ac:dyDescent="0.2">
      <c r="A123" s="21"/>
    </row>
  </sheetData>
  <mergeCells count="11">
    <mergeCell ref="D5:D6"/>
    <mergeCell ref="B104:B114"/>
    <mergeCell ref="B50:B59"/>
    <mergeCell ref="B7:B24"/>
    <mergeCell ref="B26:B47"/>
    <mergeCell ref="B70:B78"/>
    <mergeCell ref="B80:B85"/>
    <mergeCell ref="B64:C64"/>
    <mergeCell ref="B101:C101"/>
    <mergeCell ref="B67:C67"/>
    <mergeCell ref="B66:C66"/>
  </mergeCells>
  <pageMargins left="0.70866141732283472" right="0.70866141732283472" top="0.78740157480314965" bottom="0.78740157480314965" header="0.31496062992125984" footer="0.31496062992125984"/>
  <pageSetup paperSize="9" scale="70"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7"/>
  <sheetViews>
    <sheetView showGridLines="0" topLeftCell="A13" zoomScale="120" zoomScaleNormal="120" workbookViewId="0">
      <selection activeCell="E7" sqref="E7"/>
    </sheetView>
  </sheetViews>
  <sheetFormatPr baseColWidth="10" defaultColWidth="11.42578125" defaultRowHeight="14.25" x14ac:dyDescent="0.2"/>
  <cols>
    <col min="1" max="1" width="3.7109375" style="523" customWidth="1"/>
    <col min="2" max="2" width="14.5703125" style="523" customWidth="1"/>
    <col min="3" max="3" width="13.5703125" style="523" customWidth="1"/>
    <col min="4" max="4" width="11.42578125" style="523"/>
    <col min="5" max="5" width="16.5703125" style="523" customWidth="1"/>
    <col min="6" max="6" width="11.42578125" style="523"/>
    <col min="7" max="7" width="15.85546875" style="523" customWidth="1"/>
    <col min="8" max="8" width="14.140625" style="523" bestFit="1" customWidth="1"/>
    <col min="9" max="16384" width="11.42578125" style="523"/>
  </cols>
  <sheetData>
    <row r="1" spans="2:9" ht="18" x14ac:dyDescent="0.25">
      <c r="B1" s="618"/>
      <c r="C1" s="619"/>
      <c r="D1" s="841" t="s">
        <v>344</v>
      </c>
      <c r="E1" s="841"/>
      <c r="F1" s="841"/>
      <c r="G1" s="620"/>
      <c r="H1" s="621" t="s">
        <v>378</v>
      </c>
      <c r="I1" s="622"/>
    </row>
    <row r="2" spans="2:9" ht="18" x14ac:dyDescent="0.25">
      <c r="B2" s="623"/>
      <c r="C2" s="211"/>
      <c r="D2" s="624"/>
      <c r="E2" s="213"/>
      <c r="F2" s="213"/>
      <c r="G2" s="213"/>
      <c r="H2" s="625"/>
      <c r="I2" s="622"/>
    </row>
    <row r="3" spans="2:9" ht="18.75" thickBot="1" x14ac:dyDescent="0.3">
      <c r="B3" s="626"/>
      <c r="C3" s="627"/>
      <c r="D3" s="627"/>
      <c r="E3" s="628"/>
      <c r="F3" s="628"/>
      <c r="G3" s="39"/>
      <c r="H3" s="629"/>
      <c r="I3" s="622"/>
    </row>
    <row r="4" spans="2:9" ht="18" x14ac:dyDescent="0.25">
      <c r="B4" s="630" t="s">
        <v>379</v>
      </c>
      <c r="C4" s="631"/>
      <c r="D4" s="632"/>
      <c r="E4" s="632"/>
      <c r="F4" s="632"/>
      <c r="G4" s="633"/>
      <c r="H4" s="634"/>
      <c r="I4" s="622"/>
    </row>
    <row r="5" spans="2:9" ht="64.5" x14ac:dyDescent="0.25">
      <c r="B5" s="775" t="s">
        <v>380</v>
      </c>
      <c r="C5" s="776"/>
      <c r="D5" s="777"/>
      <c r="E5" s="774" t="s">
        <v>532</v>
      </c>
      <c r="F5" s="635" t="s">
        <v>381</v>
      </c>
      <c r="G5" s="635" t="s">
        <v>381</v>
      </c>
      <c r="H5" s="636" t="s">
        <v>382</v>
      </c>
      <c r="I5" s="637"/>
    </row>
    <row r="6" spans="2:9" ht="18" x14ac:dyDescent="0.25">
      <c r="B6" s="758"/>
      <c r="C6" s="759"/>
      <c r="D6" s="760"/>
      <c r="E6" s="638" t="s">
        <v>141</v>
      </c>
      <c r="F6" s="535" t="s">
        <v>383</v>
      </c>
      <c r="G6" s="638" t="s">
        <v>141</v>
      </c>
      <c r="H6" s="639" t="s">
        <v>141</v>
      </c>
      <c r="I6" s="637"/>
    </row>
    <row r="7" spans="2:9" ht="18" x14ac:dyDescent="0.25">
      <c r="B7" s="640" t="s">
        <v>384</v>
      </c>
      <c r="C7" s="641"/>
      <c r="D7" s="642" t="s">
        <v>385</v>
      </c>
      <c r="E7" s="643"/>
      <c r="F7" s="644">
        <v>19</v>
      </c>
      <c r="G7" s="645">
        <f>E7*F7/(100+F7)</f>
        <v>0</v>
      </c>
      <c r="H7" s="646">
        <f>E7-G7</f>
        <v>0</v>
      </c>
      <c r="I7" s="637"/>
    </row>
    <row r="8" spans="2:9" ht="18" x14ac:dyDescent="0.25">
      <c r="B8" s="647"/>
      <c r="C8" s="648"/>
      <c r="D8" s="649" t="s">
        <v>386</v>
      </c>
      <c r="E8" s="650"/>
      <c r="F8" s="651"/>
      <c r="G8" s="651"/>
      <c r="H8" s="652"/>
      <c r="I8" s="637"/>
    </row>
    <row r="9" spans="2:9" ht="18" x14ac:dyDescent="0.25">
      <c r="B9" s="653" t="s">
        <v>387</v>
      </c>
      <c r="C9" s="654"/>
      <c r="D9" s="655" t="s">
        <v>388</v>
      </c>
      <c r="E9" s="656">
        <f>E7+E8</f>
        <v>0</v>
      </c>
      <c r="F9" s="657"/>
      <c r="G9" s="657"/>
      <c r="H9" s="658"/>
      <c r="I9" s="637"/>
    </row>
    <row r="10" spans="2:9" ht="18" x14ac:dyDescent="0.25">
      <c r="B10" s="640" t="s">
        <v>384</v>
      </c>
      <c r="C10" s="641"/>
      <c r="D10" s="642" t="s">
        <v>385</v>
      </c>
      <c r="E10" s="643"/>
      <c r="F10" s="644">
        <v>19</v>
      </c>
      <c r="G10" s="645">
        <f>E10*F10/(100+F10)</f>
        <v>0</v>
      </c>
      <c r="H10" s="646">
        <f>E10-G10</f>
        <v>0</v>
      </c>
      <c r="I10" s="637"/>
    </row>
    <row r="11" spans="2:9" ht="18" x14ac:dyDescent="0.25">
      <c r="B11" s="647"/>
      <c r="C11" s="648"/>
      <c r="D11" s="649" t="s">
        <v>386</v>
      </c>
      <c r="E11" s="650"/>
      <c r="F11" s="651"/>
      <c r="G11" s="651"/>
      <c r="H11" s="652"/>
      <c r="I11" s="622"/>
    </row>
    <row r="12" spans="2:9" ht="18" x14ac:dyDescent="0.25">
      <c r="B12" s="653" t="s">
        <v>389</v>
      </c>
      <c r="C12" s="654"/>
      <c r="D12" s="655" t="s">
        <v>388</v>
      </c>
      <c r="E12" s="656">
        <f>E10+E11</f>
        <v>0</v>
      </c>
      <c r="F12" s="657"/>
      <c r="G12" s="657"/>
      <c r="H12" s="658"/>
      <c r="I12" s="622"/>
    </row>
    <row r="13" spans="2:9" ht="18" x14ac:dyDescent="0.25">
      <c r="B13" s="640" t="s">
        <v>384</v>
      </c>
      <c r="C13" s="641"/>
      <c r="D13" s="642" t="s">
        <v>385</v>
      </c>
      <c r="E13" s="643"/>
      <c r="F13" s="644">
        <v>19</v>
      </c>
      <c r="G13" s="645">
        <f>E13*F13/(100+F13)</f>
        <v>0</v>
      </c>
      <c r="H13" s="646">
        <f>E13-G13</f>
        <v>0</v>
      </c>
      <c r="I13" s="622"/>
    </row>
    <row r="14" spans="2:9" ht="18" x14ac:dyDescent="0.25">
      <c r="B14" s="647"/>
      <c r="C14" s="648"/>
      <c r="D14" s="649" t="s">
        <v>386</v>
      </c>
      <c r="E14" s="650"/>
      <c r="F14" s="651"/>
      <c r="G14" s="651"/>
      <c r="H14" s="652"/>
      <c r="I14" s="622"/>
    </row>
    <row r="15" spans="2:9" ht="18" x14ac:dyDescent="0.25">
      <c r="B15" s="653" t="s">
        <v>390</v>
      </c>
      <c r="C15" s="654"/>
      <c r="D15" s="655" t="s">
        <v>388</v>
      </c>
      <c r="E15" s="656">
        <f>E13+E14</f>
        <v>0</v>
      </c>
      <c r="F15" s="657"/>
      <c r="G15" s="657"/>
      <c r="H15" s="658"/>
      <c r="I15" s="622"/>
    </row>
    <row r="16" spans="2:9" ht="18" x14ac:dyDescent="0.25">
      <c r="B16" s="640" t="s">
        <v>391</v>
      </c>
      <c r="C16" s="641"/>
      <c r="D16" s="642" t="s">
        <v>385</v>
      </c>
      <c r="E16" s="643"/>
      <c r="F16" s="644">
        <v>19</v>
      </c>
      <c r="G16" s="645">
        <f>E16*F16/(100+F16)</f>
        <v>0</v>
      </c>
      <c r="H16" s="646">
        <f>E16-G16</f>
        <v>0</v>
      </c>
      <c r="I16" s="622"/>
    </row>
    <row r="17" spans="2:9" ht="18" x14ac:dyDescent="0.25">
      <c r="B17" s="647"/>
      <c r="C17" s="648"/>
      <c r="D17" s="649" t="s">
        <v>386</v>
      </c>
      <c r="E17" s="650"/>
      <c r="F17" s="651"/>
      <c r="G17" s="651"/>
      <c r="H17" s="652"/>
      <c r="I17" s="622"/>
    </row>
    <row r="18" spans="2:9" ht="18" x14ac:dyDescent="0.25">
      <c r="B18" s="653" t="s">
        <v>392</v>
      </c>
      <c r="C18" s="654"/>
      <c r="D18" s="655" t="s">
        <v>388</v>
      </c>
      <c r="E18" s="656">
        <f>E16+E17</f>
        <v>0</v>
      </c>
      <c r="F18" s="657"/>
      <c r="G18" s="657"/>
      <c r="H18" s="658"/>
      <c r="I18" s="622"/>
    </row>
    <row r="19" spans="2:9" ht="18" x14ac:dyDescent="0.25">
      <c r="B19" s="640" t="s">
        <v>391</v>
      </c>
      <c r="C19" s="641"/>
      <c r="D19" s="642" t="s">
        <v>385</v>
      </c>
      <c r="E19" s="643"/>
      <c r="F19" s="644">
        <v>19</v>
      </c>
      <c r="G19" s="645">
        <f>E19*F19/(100+F19)</f>
        <v>0</v>
      </c>
      <c r="H19" s="646">
        <f>E19-G19</f>
        <v>0</v>
      </c>
      <c r="I19" s="622"/>
    </row>
    <row r="20" spans="2:9" ht="18" x14ac:dyDescent="0.25">
      <c r="B20" s="647"/>
      <c r="C20" s="648"/>
      <c r="D20" s="649" t="s">
        <v>386</v>
      </c>
      <c r="E20" s="650"/>
      <c r="F20" s="651"/>
      <c r="G20" s="651"/>
      <c r="H20" s="652"/>
      <c r="I20" s="622"/>
    </row>
    <row r="21" spans="2:9" ht="18" x14ac:dyDescent="0.25">
      <c r="B21" s="653" t="s">
        <v>393</v>
      </c>
      <c r="C21" s="654"/>
      <c r="D21" s="655" t="s">
        <v>388</v>
      </c>
      <c r="E21" s="656">
        <f>E19+E20</f>
        <v>0</v>
      </c>
      <c r="F21" s="657"/>
      <c r="G21" s="657"/>
      <c r="H21" s="658"/>
      <c r="I21" s="622"/>
    </row>
    <row r="22" spans="2:9" ht="18" x14ac:dyDescent="0.25">
      <c r="B22" s="842" t="s">
        <v>394</v>
      </c>
      <c r="C22" s="843"/>
      <c r="D22" s="844"/>
      <c r="E22" s="659"/>
      <c r="F22" s="660"/>
      <c r="G22" s="660"/>
      <c r="H22" s="661">
        <f>E22</f>
        <v>0</v>
      </c>
      <c r="I22" s="622"/>
    </row>
    <row r="23" spans="2:9" ht="18" x14ac:dyDescent="0.25">
      <c r="B23" s="842" t="s">
        <v>395</v>
      </c>
      <c r="C23" s="843"/>
      <c r="D23" s="844"/>
      <c r="E23" s="659"/>
      <c r="F23" s="660"/>
      <c r="G23" s="660"/>
      <c r="H23" s="661">
        <f>E23</f>
        <v>0</v>
      </c>
      <c r="I23" s="622"/>
    </row>
    <row r="24" spans="2:9" ht="18" x14ac:dyDescent="0.25">
      <c r="B24" s="832" t="s">
        <v>396</v>
      </c>
      <c r="C24" s="833"/>
      <c r="D24" s="834"/>
      <c r="E24" s="662"/>
      <c r="F24" s="663">
        <v>19</v>
      </c>
      <c r="G24" s="664">
        <f>E24*F24/(100+F24)</f>
        <v>0</v>
      </c>
      <c r="H24" s="665">
        <f>E24-G24</f>
        <v>0</v>
      </c>
      <c r="I24" s="622"/>
    </row>
    <row r="25" spans="2:9" ht="18" x14ac:dyDescent="0.25">
      <c r="B25" s="832" t="s">
        <v>396</v>
      </c>
      <c r="C25" s="833"/>
      <c r="D25" s="834"/>
      <c r="E25" s="662"/>
      <c r="F25" s="663">
        <v>19</v>
      </c>
      <c r="G25" s="664">
        <f>E25*F25/(100+F25)</f>
        <v>0</v>
      </c>
      <c r="H25" s="665">
        <f>E25-G25</f>
        <v>0</v>
      </c>
      <c r="I25" s="622"/>
    </row>
    <row r="26" spans="2:9" ht="18" x14ac:dyDescent="0.25">
      <c r="B26" s="832" t="s">
        <v>397</v>
      </c>
      <c r="C26" s="833"/>
      <c r="D26" s="834"/>
      <c r="E26" s="662"/>
      <c r="F26" s="663"/>
      <c r="G26" s="664">
        <f>E26*F26/(100+F26)</f>
        <v>0</v>
      </c>
      <c r="H26" s="665">
        <f>E26-G26</f>
        <v>0</v>
      </c>
      <c r="I26" s="622"/>
    </row>
    <row r="27" spans="2:9" ht="18" x14ac:dyDescent="0.25">
      <c r="B27" s="832" t="s">
        <v>398</v>
      </c>
      <c r="C27" s="833"/>
      <c r="D27" s="834"/>
      <c r="E27" s="662"/>
      <c r="F27" s="666"/>
      <c r="G27" s="667"/>
      <c r="H27" s="665">
        <f>E27</f>
        <v>0</v>
      </c>
      <c r="I27" s="622"/>
    </row>
    <row r="28" spans="2:9" s="669" customFormat="1" ht="20.25" customHeight="1" x14ac:dyDescent="0.25">
      <c r="B28" s="838" t="s">
        <v>399</v>
      </c>
      <c r="C28" s="839"/>
      <c r="D28" s="839"/>
      <c r="E28" s="839"/>
      <c r="F28" s="839"/>
      <c r="G28" s="839"/>
      <c r="H28" s="840"/>
      <c r="I28" s="668"/>
    </row>
    <row r="29" spans="2:9" s="669" customFormat="1" ht="18" x14ac:dyDescent="0.25">
      <c r="B29" s="832" t="s">
        <v>400</v>
      </c>
      <c r="C29" s="833"/>
      <c r="D29" s="834"/>
      <c r="E29" s="662"/>
      <c r="F29" s="666"/>
      <c r="G29" s="667"/>
      <c r="H29" s="665">
        <f>E29</f>
        <v>0</v>
      </c>
      <c r="I29" s="668"/>
    </row>
    <row r="30" spans="2:9" ht="18" x14ac:dyDescent="0.25">
      <c r="B30" s="832" t="s">
        <v>401</v>
      </c>
      <c r="C30" s="833"/>
      <c r="D30" s="834"/>
      <c r="E30" s="662"/>
      <c r="F30" s="666"/>
      <c r="G30" s="667"/>
      <c r="H30" s="665">
        <f>E30</f>
        <v>0</v>
      </c>
      <c r="I30" s="622"/>
    </row>
    <row r="31" spans="2:9" ht="18" x14ac:dyDescent="0.25">
      <c r="B31" s="832" t="s">
        <v>402</v>
      </c>
      <c r="C31" s="833"/>
      <c r="D31" s="834"/>
      <c r="E31" s="662"/>
      <c r="F31" s="666"/>
      <c r="G31" s="667"/>
      <c r="H31" s="665">
        <f>E31</f>
        <v>0</v>
      </c>
      <c r="I31" s="622"/>
    </row>
    <row r="32" spans="2:9" ht="18" x14ac:dyDescent="0.25">
      <c r="B32" s="832" t="s">
        <v>403</v>
      </c>
      <c r="C32" s="833"/>
      <c r="D32" s="834"/>
      <c r="E32" s="662"/>
      <c r="F32" s="666"/>
      <c r="G32" s="667"/>
      <c r="H32" s="665">
        <f>E32</f>
        <v>0</v>
      </c>
      <c r="I32" s="622"/>
    </row>
    <row r="33" spans="2:9" ht="18" x14ac:dyDescent="0.25">
      <c r="B33" s="835" t="s">
        <v>404</v>
      </c>
      <c r="C33" s="836"/>
      <c r="D33" s="837"/>
      <c r="E33" s="670">
        <f>E9+E12+E15+E18+E21+E22+E23+E24+E25+E26+E27+E29+E30+E31+E32</f>
        <v>0</v>
      </c>
      <c r="F33" s="671"/>
      <c r="G33" s="672">
        <f>G7+G10+G13+G16+G19+G24+G25+G26</f>
        <v>0</v>
      </c>
      <c r="H33" s="673">
        <f>H7+H10+H13+H16+H19+H22+H23+H24+H25+H26+H27+H29+H30+H31+H32</f>
        <v>0</v>
      </c>
      <c r="I33" s="622"/>
    </row>
    <row r="34" spans="2:9" ht="18.75" thickBot="1" x14ac:dyDescent="0.3">
      <c r="B34" s="674"/>
      <c r="C34" s="675"/>
      <c r="D34" s="676" t="s">
        <v>405</v>
      </c>
      <c r="E34" s="677">
        <f>E8+E11+E14+E17+E20</f>
        <v>0</v>
      </c>
      <c r="F34" s="678"/>
      <c r="G34" s="678"/>
      <c r="H34" s="679"/>
      <c r="I34" s="622"/>
    </row>
    <row r="36" spans="2:9" x14ac:dyDescent="0.2">
      <c r="B36" s="523" t="s">
        <v>406</v>
      </c>
    </row>
    <row r="37" spans="2:9" x14ac:dyDescent="0.2">
      <c r="B37" s="523" t="s">
        <v>407</v>
      </c>
    </row>
  </sheetData>
  <mergeCells count="13">
    <mergeCell ref="B25:D25"/>
    <mergeCell ref="D1:F1"/>
    <mergeCell ref="B22:D22"/>
    <mergeCell ref="B23:D23"/>
    <mergeCell ref="B24:D24"/>
    <mergeCell ref="B32:D32"/>
    <mergeCell ref="B33:D33"/>
    <mergeCell ref="B26:D26"/>
    <mergeCell ref="B27:D27"/>
    <mergeCell ref="B28:H28"/>
    <mergeCell ref="B29:D29"/>
    <mergeCell ref="B30:D30"/>
    <mergeCell ref="B31:D31"/>
  </mergeCells>
  <pageMargins left="0.70866141732283472" right="0.70866141732283472" top="0.78740157480314965" bottom="0.78740157480314965" header="0.31496062992125984" footer="0.31496062992125984"/>
  <pageSetup paperSize="9" scale="86"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zoomScale="120" zoomScaleNormal="120" workbookViewId="0">
      <selection activeCell="C25" sqref="C25"/>
    </sheetView>
  </sheetViews>
  <sheetFormatPr baseColWidth="10" defaultColWidth="11.42578125" defaultRowHeight="14.25" x14ac:dyDescent="0.2"/>
  <cols>
    <col min="1" max="1" width="27.42578125" style="523" customWidth="1"/>
    <col min="2" max="16384" width="11.42578125" style="523"/>
  </cols>
  <sheetData>
    <row r="1" spans="1:14" ht="18" x14ac:dyDescent="0.25">
      <c r="A1" s="519"/>
      <c r="B1" s="519"/>
      <c r="C1" s="519"/>
      <c r="D1" s="520"/>
      <c r="E1" s="521"/>
      <c r="F1" s="521"/>
      <c r="G1" s="847" t="s">
        <v>344</v>
      </c>
      <c r="H1" s="847"/>
      <c r="I1" s="847"/>
      <c r="J1" s="521"/>
      <c r="K1" s="521"/>
      <c r="L1" s="521"/>
      <c r="M1" s="519"/>
      <c r="N1" s="522">
        <v>5</v>
      </c>
    </row>
    <row r="2" spans="1:14" ht="16.5" x14ac:dyDescent="0.25">
      <c r="A2" s="524"/>
      <c r="B2" s="524"/>
      <c r="C2" s="524"/>
      <c r="D2" s="525" t="s">
        <v>360</v>
      </c>
      <c r="E2" s="526"/>
      <c r="F2" s="526"/>
      <c r="G2" s="526"/>
      <c r="H2" s="526"/>
      <c r="I2" s="526"/>
      <c r="J2" s="526"/>
      <c r="K2" s="526"/>
      <c r="L2" s="526"/>
      <c r="M2" s="372"/>
      <c r="N2" s="527"/>
    </row>
    <row r="3" spans="1:14" ht="17.25" thickBot="1" x14ac:dyDescent="0.3">
      <c r="A3" s="36"/>
      <c r="B3" s="528"/>
      <c r="C3" s="528"/>
      <c r="D3" s="529"/>
      <c r="E3" s="529"/>
      <c r="F3" s="528"/>
      <c r="G3" s="530"/>
      <c r="H3" s="530"/>
      <c r="I3" s="26"/>
      <c r="J3" s="26"/>
      <c r="K3" s="21"/>
      <c r="L3" s="529"/>
      <c r="M3" s="531"/>
      <c r="N3" s="532"/>
    </row>
    <row r="4" spans="1:14" ht="25.9" customHeight="1" x14ac:dyDescent="0.2">
      <c r="A4" s="533"/>
      <c r="B4" s="533"/>
      <c r="C4" s="768"/>
      <c r="D4" s="845" t="s">
        <v>361</v>
      </c>
      <c r="E4" s="846"/>
      <c r="F4" s="534"/>
      <c r="G4" s="848"/>
      <c r="H4" s="849"/>
      <c r="I4" s="845" t="s">
        <v>362</v>
      </c>
      <c r="J4" s="846"/>
      <c r="K4" s="845" t="s">
        <v>363</v>
      </c>
      <c r="L4" s="846"/>
      <c r="M4" s="845" t="s">
        <v>364</v>
      </c>
      <c r="N4" s="846"/>
    </row>
    <row r="5" spans="1:14" s="540" customFormat="1" ht="38.25" x14ac:dyDescent="0.25">
      <c r="A5" s="535" t="s">
        <v>11</v>
      </c>
      <c r="B5" s="536" t="s">
        <v>365</v>
      </c>
      <c r="C5" s="536" t="s">
        <v>531</v>
      </c>
      <c r="D5" s="746">
        <f>Deckblatt!D37</f>
        <v>0</v>
      </c>
      <c r="E5" s="538">
        <f>Deckblatt!H37</f>
        <v>4</v>
      </c>
      <c r="F5" s="536" t="s">
        <v>366</v>
      </c>
      <c r="G5" s="536" t="s">
        <v>367</v>
      </c>
      <c r="H5" s="536" t="s">
        <v>368</v>
      </c>
      <c r="I5" s="537">
        <f>D5</f>
        <v>0</v>
      </c>
      <c r="J5" s="538">
        <f>E5</f>
        <v>4</v>
      </c>
      <c r="K5" s="537">
        <f>D5</f>
        <v>0</v>
      </c>
      <c r="L5" s="538">
        <f>J5</f>
        <v>4</v>
      </c>
      <c r="M5" s="537">
        <f>D5</f>
        <v>0</v>
      </c>
      <c r="N5" s="539">
        <f>E5</f>
        <v>4</v>
      </c>
    </row>
    <row r="6" spans="1:14" x14ac:dyDescent="0.2">
      <c r="A6" s="541" t="s">
        <v>369</v>
      </c>
      <c r="B6" s="542"/>
      <c r="C6" s="542"/>
      <c r="D6" s="543"/>
      <c r="E6" s="543"/>
      <c r="F6" s="544" t="s">
        <v>370</v>
      </c>
      <c r="G6" s="545"/>
      <c r="H6" s="545"/>
      <c r="I6" s="543"/>
      <c r="J6" s="543"/>
      <c r="K6" s="543"/>
      <c r="L6" s="543"/>
      <c r="M6" s="543"/>
      <c r="N6" s="546"/>
    </row>
    <row r="7" spans="1:14" x14ac:dyDescent="0.2">
      <c r="A7" s="547"/>
      <c r="B7" s="548"/>
      <c r="C7" s="769"/>
      <c r="D7" s="549"/>
      <c r="E7" s="550"/>
      <c r="F7" s="551"/>
      <c r="G7" s="552"/>
      <c r="H7" s="553"/>
      <c r="I7" s="549"/>
      <c r="J7" s="554"/>
      <c r="K7" s="549"/>
      <c r="L7" s="554"/>
      <c r="M7" s="555">
        <f>I7+K7</f>
        <v>0</v>
      </c>
      <c r="N7" s="556">
        <f t="shared" ref="M7:N13" si="0">J7+L7</f>
        <v>0</v>
      </c>
    </row>
    <row r="8" spans="1:14" x14ac:dyDescent="0.2">
      <c r="A8" s="557"/>
      <c r="B8" s="558"/>
      <c r="C8" s="770"/>
      <c r="D8" s="559"/>
      <c r="E8" s="560"/>
      <c r="F8" s="561"/>
      <c r="G8" s="84"/>
      <c r="H8" s="562"/>
      <c r="I8" s="559"/>
      <c r="J8" s="563"/>
      <c r="K8" s="559"/>
      <c r="L8" s="563"/>
      <c r="M8" s="555">
        <f t="shared" si="0"/>
        <v>0</v>
      </c>
      <c r="N8" s="556">
        <f t="shared" si="0"/>
        <v>0</v>
      </c>
    </row>
    <row r="9" spans="1:14" x14ac:dyDescent="0.2">
      <c r="A9" s="557"/>
      <c r="B9" s="558"/>
      <c r="C9" s="770"/>
      <c r="D9" s="559"/>
      <c r="E9" s="563"/>
      <c r="F9" s="561"/>
      <c r="G9" s="84"/>
      <c r="H9" s="562"/>
      <c r="I9" s="559"/>
      <c r="J9" s="563"/>
      <c r="K9" s="559"/>
      <c r="L9" s="563"/>
      <c r="M9" s="555">
        <f t="shared" si="0"/>
        <v>0</v>
      </c>
      <c r="N9" s="556">
        <f t="shared" si="0"/>
        <v>0</v>
      </c>
    </row>
    <row r="10" spans="1:14" x14ac:dyDescent="0.2">
      <c r="A10" s="557"/>
      <c r="B10" s="558"/>
      <c r="C10" s="770"/>
      <c r="D10" s="559"/>
      <c r="E10" s="563"/>
      <c r="F10" s="561"/>
      <c r="G10" s="84"/>
      <c r="H10" s="562"/>
      <c r="I10" s="559"/>
      <c r="J10" s="563"/>
      <c r="K10" s="559"/>
      <c r="L10" s="563"/>
      <c r="M10" s="555">
        <f t="shared" si="0"/>
        <v>0</v>
      </c>
      <c r="N10" s="556">
        <f t="shared" si="0"/>
        <v>0</v>
      </c>
    </row>
    <row r="11" spans="1:14" x14ac:dyDescent="0.2">
      <c r="A11" s="557"/>
      <c r="B11" s="558"/>
      <c r="C11" s="770"/>
      <c r="D11" s="559"/>
      <c r="E11" s="560"/>
      <c r="F11" s="561"/>
      <c r="G11" s="84"/>
      <c r="H11" s="562"/>
      <c r="I11" s="559"/>
      <c r="J11" s="563"/>
      <c r="K11" s="559"/>
      <c r="L11" s="563"/>
      <c r="M11" s="555">
        <f t="shared" si="0"/>
        <v>0</v>
      </c>
      <c r="N11" s="556">
        <f t="shared" si="0"/>
        <v>0</v>
      </c>
    </row>
    <row r="12" spans="1:14" x14ac:dyDescent="0.2">
      <c r="A12" s="557"/>
      <c r="B12" s="558"/>
      <c r="C12" s="770"/>
      <c r="D12" s="559"/>
      <c r="E12" s="560"/>
      <c r="F12" s="561"/>
      <c r="G12" s="84"/>
      <c r="H12" s="562"/>
      <c r="I12" s="559"/>
      <c r="J12" s="563"/>
      <c r="K12" s="559"/>
      <c r="L12" s="563"/>
      <c r="M12" s="555">
        <f t="shared" si="0"/>
        <v>0</v>
      </c>
      <c r="N12" s="556">
        <f t="shared" si="0"/>
        <v>0</v>
      </c>
    </row>
    <row r="13" spans="1:14" x14ac:dyDescent="0.2">
      <c r="A13" s="564"/>
      <c r="B13" s="565"/>
      <c r="C13" s="771"/>
      <c r="D13" s="566"/>
      <c r="E13" s="567"/>
      <c r="F13" s="568"/>
      <c r="G13" s="569"/>
      <c r="H13" s="570"/>
      <c r="I13" s="566"/>
      <c r="J13" s="571"/>
      <c r="K13" s="566"/>
      <c r="L13" s="571"/>
      <c r="M13" s="555">
        <f t="shared" si="0"/>
        <v>0</v>
      </c>
      <c r="N13" s="556">
        <f t="shared" si="0"/>
        <v>0</v>
      </c>
    </row>
    <row r="14" spans="1:14" x14ac:dyDescent="0.2">
      <c r="A14" s="572" t="s">
        <v>371</v>
      </c>
      <c r="B14" s="573">
        <f>IF(ISERROR(SUM(B7:B13)),0,SUM(B7:B13))</f>
        <v>0</v>
      </c>
      <c r="C14" s="772"/>
      <c r="D14" s="574">
        <f>IF(ISERROR(SUM(D7:D13)),0,SUM(D7:D13))</f>
        <v>0</v>
      </c>
      <c r="E14" s="575">
        <f>IF(ISERROR(SUM(E7:E13)),0,SUM(E7:E13))</f>
        <v>0</v>
      </c>
      <c r="F14" s="576"/>
      <c r="G14" s="138" t="s">
        <v>8</v>
      </c>
      <c r="H14" s="577"/>
      <c r="I14" s="574">
        <f t="shared" ref="I14:N14" si="1">IF(ISERROR(SUM(I7:I13)),0,SUM(I7:I13))</f>
        <v>0</v>
      </c>
      <c r="J14" s="575">
        <f t="shared" si="1"/>
        <v>0</v>
      </c>
      <c r="K14" s="578">
        <f t="shared" si="1"/>
        <v>0</v>
      </c>
      <c r="L14" s="579">
        <f t="shared" si="1"/>
        <v>0</v>
      </c>
      <c r="M14" s="579">
        <f t="shared" si="1"/>
        <v>0</v>
      </c>
      <c r="N14" s="580">
        <f t="shared" si="1"/>
        <v>0</v>
      </c>
    </row>
    <row r="15" spans="1:14" x14ac:dyDescent="0.2">
      <c r="B15" s="581"/>
      <c r="C15" s="581"/>
      <c r="D15" s="582"/>
      <c r="E15" s="582"/>
      <c r="F15" s="583"/>
      <c r="G15" s="584"/>
      <c r="H15" s="584"/>
      <c r="I15" s="582"/>
      <c r="J15" s="582"/>
      <c r="K15" s="582"/>
      <c r="L15" s="582"/>
      <c r="M15" s="582"/>
      <c r="N15" s="585"/>
    </row>
    <row r="16" spans="1:14" x14ac:dyDescent="0.2">
      <c r="A16" s="586" t="s">
        <v>372</v>
      </c>
      <c r="B16" s="543"/>
      <c r="C16" s="543"/>
      <c r="D16" s="543"/>
      <c r="E16" s="543"/>
      <c r="F16" s="587"/>
      <c r="G16" s="545"/>
      <c r="H16" s="545"/>
      <c r="I16" s="543"/>
      <c r="J16" s="543"/>
      <c r="K16" s="543"/>
      <c r="L16" s="543"/>
      <c r="M16" s="543"/>
      <c r="N16" s="588"/>
    </row>
    <row r="17" spans="1:14" x14ac:dyDescent="0.2">
      <c r="A17" s="680" t="s">
        <v>408</v>
      </c>
      <c r="B17" s="681"/>
      <c r="C17" s="681"/>
      <c r="D17" s="589"/>
      <c r="E17" s="550"/>
      <c r="F17" s="551"/>
      <c r="G17" s="552"/>
      <c r="H17" s="553"/>
      <c r="I17" s="589"/>
      <c r="J17" s="554"/>
      <c r="K17" s="589"/>
      <c r="L17" s="554"/>
      <c r="M17" s="589"/>
      <c r="N17" s="556">
        <f>IF(ISERROR(J17+L17),0,J17+L17)</f>
        <v>0</v>
      </c>
    </row>
    <row r="18" spans="1:14" x14ac:dyDescent="0.2">
      <c r="A18" s="680"/>
      <c r="B18" s="681"/>
      <c r="C18" s="681"/>
      <c r="D18" s="590"/>
      <c r="E18" s="591"/>
      <c r="F18" s="592"/>
      <c r="G18" s="593"/>
      <c r="H18" s="594"/>
      <c r="I18" s="590"/>
      <c r="J18" s="595"/>
      <c r="K18" s="590"/>
      <c r="L18" s="595"/>
      <c r="M18" s="590"/>
      <c r="N18" s="596">
        <f>IF(ISERROR(J18+L18),0,J18+L18)</f>
        <v>0</v>
      </c>
    </row>
    <row r="19" spans="1:14" x14ac:dyDescent="0.2">
      <c r="A19" s="680"/>
      <c r="B19" s="681"/>
      <c r="C19" s="681"/>
      <c r="D19" s="590"/>
      <c r="E19" s="591"/>
      <c r="F19" s="592"/>
      <c r="G19" s="593"/>
      <c r="H19" s="594"/>
      <c r="I19" s="590"/>
      <c r="J19" s="595"/>
      <c r="K19" s="590"/>
      <c r="L19" s="595"/>
      <c r="M19" s="590"/>
      <c r="N19" s="597">
        <f>IF(ISERROR(J19+L19),0,J19+L19)</f>
        <v>0</v>
      </c>
    </row>
    <row r="20" spans="1:14" x14ac:dyDescent="0.2">
      <c r="A20" s="682" t="s">
        <v>373</v>
      </c>
      <c r="B20" s="681"/>
      <c r="C20" s="681"/>
      <c r="D20" s="598"/>
      <c r="E20" s="567"/>
      <c r="F20" s="568"/>
      <c r="G20" s="569"/>
      <c r="H20" s="570"/>
      <c r="I20" s="598"/>
      <c r="J20" s="571"/>
      <c r="K20" s="598"/>
      <c r="L20" s="571"/>
      <c r="M20" s="598"/>
      <c r="N20" s="599">
        <f>IF(ISERROR(J20+L20),0,J20+L20)</f>
        <v>0</v>
      </c>
    </row>
    <row r="21" spans="1:14" x14ac:dyDescent="0.2">
      <c r="A21" s="572" t="s">
        <v>374</v>
      </c>
      <c r="B21" s="600">
        <f>IF(ISERROR(B17+B18+B19+B20),0,B17+B18+B19+B20)</f>
        <v>0</v>
      </c>
      <c r="C21" s="773"/>
      <c r="D21" s="601"/>
      <c r="E21" s="602">
        <f>IF(ISERROR(E17+E18+E19+E20),0,E17+E18+E19+E20)</f>
        <v>0</v>
      </c>
      <c r="F21" s="576"/>
      <c r="G21" s="138"/>
      <c r="H21" s="577"/>
      <c r="I21" s="601"/>
      <c r="J21" s="603">
        <f>IF(ISERROR(J17+J18+J19+J20),0,J17+J18+J19+J20)</f>
        <v>0</v>
      </c>
      <c r="K21" s="601"/>
      <c r="L21" s="603">
        <f>IF(ISERROR(L17+L18+L19+L20),0,L17+L18+L19+L20)</f>
        <v>0</v>
      </c>
      <c r="M21" s="601"/>
      <c r="N21" s="604">
        <f>IF(ISERROR(L21+J21),0,L21+J21)</f>
        <v>0</v>
      </c>
    </row>
    <row r="22" spans="1:14" ht="15" thickBot="1" x14ac:dyDescent="0.25">
      <c r="A22" s="605" t="s">
        <v>375</v>
      </c>
      <c r="B22" s="606">
        <f>IF(ISERROR(B14+B21),0,B14+B21)</f>
        <v>0</v>
      </c>
      <c r="C22" s="606"/>
      <c r="D22" s="606">
        <f>IF(ISERROR(D14),0,D14)</f>
        <v>0</v>
      </c>
      <c r="E22" s="606">
        <f>IF(ISERROR(E14+E21),0,E14+E21)</f>
        <v>0</v>
      </c>
      <c r="F22" s="607"/>
      <c r="G22" s="608"/>
      <c r="H22" s="609"/>
      <c r="I22" s="610">
        <f>IF(ISERROR(I14),0,I14)</f>
        <v>0</v>
      </c>
      <c r="J22" s="611">
        <f>IF(ISERROR(J14+J21),0,J14+J21)</f>
        <v>0</v>
      </c>
      <c r="K22" s="610">
        <f>IF(ISERROR(K14),0,K14)</f>
        <v>0</v>
      </c>
      <c r="L22" s="611">
        <f>IF(ISERROR(L14+L21),0,L14+L21)</f>
        <v>0</v>
      </c>
      <c r="M22" s="610">
        <f>IF(ISERROR(M14),0,M14)</f>
        <v>0</v>
      </c>
      <c r="N22" s="612">
        <f>IF(ISERROR(N14+N21),0,N14+N21)</f>
        <v>0</v>
      </c>
    </row>
    <row r="23" spans="1:14" x14ac:dyDescent="0.2">
      <c r="A23" s="613" t="s">
        <v>376</v>
      </c>
      <c r="B23" s="4"/>
      <c r="C23" s="4"/>
      <c r="D23" s="614"/>
      <c r="E23" s="614"/>
      <c r="F23" s="615"/>
      <c r="G23" s="17"/>
      <c r="H23" s="17"/>
      <c r="I23" s="614"/>
      <c r="J23" s="614"/>
      <c r="K23" s="614"/>
      <c r="L23" s="614"/>
      <c r="M23" s="614"/>
      <c r="N23" s="614"/>
    </row>
    <row r="24" spans="1:14" x14ac:dyDescent="0.2">
      <c r="A24" s="616" t="s">
        <v>377</v>
      </c>
      <c r="B24" s="21"/>
      <c r="C24" s="21"/>
      <c r="D24" s="614"/>
      <c r="E24" s="4"/>
      <c r="F24" s="617"/>
      <c r="G24" s="17"/>
      <c r="H24" s="17"/>
      <c r="I24" s="17"/>
      <c r="J24" s="17"/>
      <c r="K24" s="17"/>
      <c r="L24" s="17"/>
      <c r="M24" s="17"/>
      <c r="N24" s="17"/>
    </row>
  </sheetData>
  <mergeCells count="6">
    <mergeCell ref="M4:N4"/>
    <mergeCell ref="G1:I1"/>
    <mergeCell ref="D4:E4"/>
    <mergeCell ref="G4:H4"/>
    <mergeCell ref="I4:J4"/>
    <mergeCell ref="K4:L4"/>
  </mergeCells>
  <pageMargins left="0.70866141732283472" right="0.70866141732283472" top="0.78740157480314965" bottom="0.78740157480314965" header="0.31496062992125984" footer="0.31496062992125984"/>
  <pageSetup paperSize="9" scale="74" fitToHeight="0"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zoomScale="120" zoomScaleNormal="120" workbookViewId="0">
      <selection activeCell="D13" sqref="D13:E13"/>
    </sheetView>
  </sheetViews>
  <sheetFormatPr baseColWidth="10" defaultColWidth="11.42578125" defaultRowHeight="11.25" x14ac:dyDescent="0.2"/>
  <cols>
    <col min="1" max="1" width="0.5703125" style="476" customWidth="1"/>
    <col min="2" max="2" width="5" style="514" customWidth="1"/>
    <col min="3" max="3" width="20.5703125" style="514" customWidth="1"/>
    <col min="4" max="4" width="17.7109375" style="514" customWidth="1"/>
    <col min="5" max="5" width="18.5703125" style="514" customWidth="1"/>
    <col min="6" max="6" width="5.5703125" style="515" customWidth="1"/>
    <col min="7" max="7" width="1" style="476" customWidth="1"/>
    <col min="8" max="16384" width="11.42578125" style="476"/>
  </cols>
  <sheetData>
    <row r="1" spans="1:7" ht="16.5" customHeight="1" x14ac:dyDescent="0.2">
      <c r="B1" s="477" t="s">
        <v>279</v>
      </c>
      <c r="C1" s="477"/>
      <c r="D1" s="477"/>
      <c r="E1" s="477"/>
      <c r="F1" s="477"/>
    </row>
    <row r="2" spans="1:7" ht="13.5" customHeight="1" x14ac:dyDescent="0.2">
      <c r="B2" s="477" t="s">
        <v>280</v>
      </c>
      <c r="C2" s="477"/>
      <c r="D2" s="477"/>
      <c r="E2" s="477"/>
      <c r="F2" s="477"/>
    </row>
    <row r="3" spans="1:7" ht="4.5" customHeight="1" thickBot="1" x14ac:dyDescent="0.25">
      <c r="B3" s="476"/>
      <c r="C3" s="476"/>
      <c r="D3" s="476"/>
      <c r="E3" s="476"/>
      <c r="F3" s="478"/>
    </row>
    <row r="4" spans="1:7" s="481" customFormat="1" ht="25.5" customHeight="1" x14ac:dyDescent="0.25">
      <c r="A4" s="479"/>
      <c r="B4" s="857" t="s">
        <v>7</v>
      </c>
      <c r="C4" s="858"/>
      <c r="D4" s="859" t="s">
        <v>281</v>
      </c>
      <c r="E4" s="860"/>
      <c r="F4" s="860"/>
      <c r="G4" s="480"/>
    </row>
    <row r="5" spans="1:7" ht="47.25" customHeight="1" x14ac:dyDescent="0.2">
      <c r="A5" s="482"/>
      <c r="B5" s="861" t="s">
        <v>282</v>
      </c>
      <c r="C5" s="483" t="s">
        <v>283</v>
      </c>
      <c r="D5" s="864" t="s">
        <v>284</v>
      </c>
      <c r="E5" s="864"/>
      <c r="F5" s="484" t="s">
        <v>285</v>
      </c>
      <c r="G5" s="485"/>
    </row>
    <row r="6" spans="1:7" ht="12" customHeight="1" x14ac:dyDescent="0.2">
      <c r="A6" s="482"/>
      <c r="B6" s="862"/>
      <c r="C6" s="481" t="s">
        <v>286</v>
      </c>
      <c r="D6" s="486" t="s">
        <v>287</v>
      </c>
      <c r="E6" s="486"/>
      <c r="F6" s="487" t="s">
        <v>285</v>
      </c>
      <c r="G6" s="488"/>
    </row>
    <row r="7" spans="1:7" ht="12" customHeight="1" x14ac:dyDescent="0.2">
      <c r="A7" s="482"/>
      <c r="B7" s="862"/>
      <c r="C7" s="486" t="s">
        <v>288</v>
      </c>
      <c r="D7" s="486" t="s">
        <v>289</v>
      </c>
      <c r="E7" s="486"/>
      <c r="F7" s="487" t="s">
        <v>285</v>
      </c>
      <c r="G7" s="488"/>
    </row>
    <row r="8" spans="1:7" ht="12" customHeight="1" x14ac:dyDescent="0.2">
      <c r="A8" s="482"/>
      <c r="B8" s="862"/>
      <c r="C8" s="486" t="s">
        <v>290</v>
      </c>
      <c r="D8" s="856" t="s">
        <v>291</v>
      </c>
      <c r="E8" s="855"/>
      <c r="F8" s="487" t="s">
        <v>285</v>
      </c>
      <c r="G8" s="488"/>
    </row>
    <row r="9" spans="1:7" ht="12" customHeight="1" x14ac:dyDescent="0.2">
      <c r="A9" s="482"/>
      <c r="B9" s="862"/>
      <c r="C9" s="486" t="s">
        <v>292</v>
      </c>
      <c r="D9" s="486" t="s">
        <v>293</v>
      </c>
      <c r="E9" s="486"/>
      <c r="F9" s="487" t="s">
        <v>285</v>
      </c>
      <c r="G9" s="488"/>
    </row>
    <row r="10" spans="1:7" ht="24" customHeight="1" x14ac:dyDescent="0.2">
      <c r="A10" s="482"/>
      <c r="B10" s="862"/>
      <c r="C10" s="489" t="s">
        <v>294</v>
      </c>
      <c r="D10" s="865" t="s">
        <v>295</v>
      </c>
      <c r="E10" s="866"/>
      <c r="F10" s="490" t="s">
        <v>296</v>
      </c>
      <c r="G10" s="491"/>
    </row>
    <row r="11" spans="1:7" ht="12" customHeight="1" x14ac:dyDescent="0.2">
      <c r="A11" s="482"/>
      <c r="B11" s="862"/>
      <c r="C11" s="481" t="s">
        <v>297</v>
      </c>
      <c r="D11" s="486" t="s">
        <v>298</v>
      </c>
      <c r="E11" s="486"/>
      <c r="F11" s="487" t="s">
        <v>285</v>
      </c>
      <c r="G11" s="488"/>
    </row>
    <row r="12" spans="1:7" ht="12" customHeight="1" x14ac:dyDescent="0.2">
      <c r="A12" s="482"/>
      <c r="B12" s="862"/>
      <c r="C12" s="486" t="s">
        <v>299</v>
      </c>
      <c r="D12" s="855" t="s">
        <v>300</v>
      </c>
      <c r="E12" s="855"/>
      <c r="F12" s="487" t="s">
        <v>285</v>
      </c>
      <c r="G12" s="488"/>
    </row>
    <row r="13" spans="1:7" ht="12" customHeight="1" x14ac:dyDescent="0.2">
      <c r="A13" s="482"/>
      <c r="B13" s="862"/>
      <c r="C13" s="486" t="s">
        <v>301</v>
      </c>
      <c r="D13" s="855" t="s">
        <v>302</v>
      </c>
      <c r="E13" s="855"/>
      <c r="F13" s="487" t="s">
        <v>285</v>
      </c>
      <c r="G13" s="488"/>
    </row>
    <row r="14" spans="1:7" ht="12" customHeight="1" x14ac:dyDescent="0.2">
      <c r="A14" s="482"/>
      <c r="B14" s="862"/>
      <c r="C14" s="492" t="s">
        <v>303</v>
      </c>
      <c r="D14" s="492" t="s">
        <v>304</v>
      </c>
      <c r="E14" s="492"/>
      <c r="F14" s="490" t="s">
        <v>296</v>
      </c>
      <c r="G14" s="491"/>
    </row>
    <row r="15" spans="1:7" ht="12" customHeight="1" x14ac:dyDescent="0.2">
      <c r="A15" s="482"/>
      <c r="B15" s="862"/>
      <c r="C15" s="493" t="s">
        <v>305</v>
      </c>
      <c r="D15" s="494" t="s">
        <v>306</v>
      </c>
      <c r="E15" s="494"/>
      <c r="F15" s="495" t="s">
        <v>285</v>
      </c>
      <c r="G15" s="488"/>
    </row>
    <row r="16" spans="1:7" ht="24" customHeight="1" x14ac:dyDescent="0.2">
      <c r="A16" s="482"/>
      <c r="B16" s="862"/>
      <c r="C16" s="496" t="s">
        <v>307</v>
      </c>
      <c r="D16" s="856" t="s">
        <v>308</v>
      </c>
      <c r="E16" s="856"/>
      <c r="F16" s="487" t="s">
        <v>309</v>
      </c>
      <c r="G16" s="488"/>
    </row>
    <row r="17" spans="1:8" ht="24" customHeight="1" x14ac:dyDescent="0.2">
      <c r="A17" s="482"/>
      <c r="B17" s="862"/>
      <c r="C17" s="489" t="s">
        <v>310</v>
      </c>
      <c r="D17" s="865" t="s">
        <v>311</v>
      </c>
      <c r="E17" s="865"/>
      <c r="F17" s="490" t="s">
        <v>285</v>
      </c>
      <c r="G17" s="491"/>
    </row>
    <row r="18" spans="1:8" ht="2.25" customHeight="1" x14ac:dyDescent="0.2">
      <c r="A18" s="482"/>
      <c r="B18" s="862"/>
      <c r="C18" s="497"/>
      <c r="D18" s="855"/>
      <c r="E18" s="855"/>
      <c r="F18" s="478"/>
      <c r="G18" s="488"/>
    </row>
    <row r="19" spans="1:8" ht="12" customHeight="1" x14ac:dyDescent="0.2">
      <c r="A19" s="482"/>
      <c r="B19" s="862"/>
      <c r="C19" s="481" t="s">
        <v>312</v>
      </c>
      <c r="D19" s="855" t="s">
        <v>313</v>
      </c>
      <c r="E19" s="855"/>
      <c r="F19" s="487" t="s">
        <v>285</v>
      </c>
      <c r="G19" s="488"/>
    </row>
    <row r="20" spans="1:8" ht="2.25" customHeight="1" x14ac:dyDescent="0.2">
      <c r="A20" s="498"/>
      <c r="B20" s="863"/>
      <c r="C20" s="499"/>
      <c r="D20" s="867"/>
      <c r="E20" s="867"/>
      <c r="F20" s="500"/>
      <c r="G20" s="501"/>
    </row>
    <row r="21" spans="1:8" ht="24" customHeight="1" x14ac:dyDescent="0.2">
      <c r="A21" s="482"/>
      <c r="B21" s="850" t="s">
        <v>314</v>
      </c>
      <c r="C21" s="502" t="s">
        <v>315</v>
      </c>
      <c r="D21" s="852" t="s">
        <v>316</v>
      </c>
      <c r="E21" s="852"/>
      <c r="F21" s="503" t="s">
        <v>296</v>
      </c>
      <c r="G21" s="488"/>
    </row>
    <row r="22" spans="1:8" ht="12" customHeight="1" x14ac:dyDescent="0.2">
      <c r="A22" s="482"/>
      <c r="B22" s="851"/>
      <c r="C22" s="853" t="s">
        <v>317</v>
      </c>
      <c r="D22" s="854" t="s">
        <v>318</v>
      </c>
      <c r="E22" s="854"/>
      <c r="F22" s="504" t="s">
        <v>319</v>
      </c>
      <c r="G22" s="488"/>
    </row>
    <row r="23" spans="1:8" ht="12" customHeight="1" x14ac:dyDescent="0.2">
      <c r="A23" s="482"/>
      <c r="B23" s="851"/>
      <c r="C23" s="853"/>
      <c r="D23" s="855" t="s">
        <v>320</v>
      </c>
      <c r="E23" s="855"/>
      <c r="F23" s="478" t="s">
        <v>321</v>
      </c>
      <c r="G23" s="488"/>
    </row>
    <row r="24" spans="1:8" ht="12" customHeight="1" x14ac:dyDescent="0.2">
      <c r="A24" s="482"/>
      <c r="B24" s="851"/>
      <c r="C24" s="853" t="s">
        <v>322</v>
      </c>
      <c r="D24" s="855" t="s">
        <v>320</v>
      </c>
      <c r="E24" s="855"/>
      <c r="F24" s="504" t="s">
        <v>319</v>
      </c>
      <c r="G24" s="488"/>
    </row>
    <row r="25" spans="1:8" ht="12" customHeight="1" x14ac:dyDescent="0.2">
      <c r="A25" s="482"/>
      <c r="B25" s="851"/>
      <c r="C25" s="853"/>
      <c r="D25" s="854" t="s">
        <v>323</v>
      </c>
      <c r="E25" s="854"/>
      <c r="F25" s="478" t="s">
        <v>324</v>
      </c>
      <c r="G25" s="488"/>
    </row>
    <row r="26" spans="1:8" ht="24.75" customHeight="1" x14ac:dyDescent="0.2">
      <c r="A26" s="482"/>
      <c r="B26" s="851"/>
      <c r="C26" s="496" t="s">
        <v>325</v>
      </c>
      <c r="D26" s="856" t="s">
        <v>326</v>
      </c>
      <c r="E26" s="855"/>
      <c r="F26" s="505" t="s">
        <v>321</v>
      </c>
      <c r="G26" s="488"/>
    </row>
    <row r="27" spans="1:8" ht="2.25" customHeight="1" thickBot="1" x14ac:dyDescent="0.25">
      <c r="A27" s="506"/>
      <c r="B27" s="507"/>
      <c r="C27" s="508"/>
      <c r="D27" s="509"/>
      <c r="E27" s="510"/>
      <c r="F27" s="511"/>
      <c r="G27" s="512"/>
    </row>
    <row r="28" spans="1:8" ht="11.25" customHeight="1" x14ac:dyDescent="0.2">
      <c r="A28" s="513" t="s">
        <v>327</v>
      </c>
      <c r="C28" s="513"/>
      <c r="D28" s="513"/>
      <c r="E28" s="513"/>
      <c r="G28" s="516" t="s">
        <v>328</v>
      </c>
    </row>
    <row r="29" spans="1:8" ht="12.75" customHeight="1" x14ac:dyDescent="0.2">
      <c r="G29" s="517" t="s">
        <v>329</v>
      </c>
      <c r="H29" s="518"/>
    </row>
  </sheetData>
  <sheetProtection password="DDF8" sheet="1" objects="1" scenarios="1"/>
  <mergeCells count="22">
    <mergeCell ref="B4:C4"/>
    <mergeCell ref="D4:F4"/>
    <mergeCell ref="B5:B20"/>
    <mergeCell ref="D5:E5"/>
    <mergeCell ref="D8:E8"/>
    <mergeCell ref="D10:E10"/>
    <mergeCell ref="D12:E12"/>
    <mergeCell ref="D13:E13"/>
    <mergeCell ref="D16:E16"/>
    <mergeCell ref="D17:E17"/>
    <mergeCell ref="D18:E18"/>
    <mergeCell ref="D19:E19"/>
    <mergeCell ref="D20:E20"/>
    <mergeCell ref="B21:B26"/>
    <mergeCell ref="D21:E21"/>
    <mergeCell ref="C22:C23"/>
    <mergeCell ref="D22:E22"/>
    <mergeCell ref="D23:E23"/>
    <mergeCell ref="C24:C25"/>
    <mergeCell ref="D24:E24"/>
    <mergeCell ref="D25:E25"/>
    <mergeCell ref="D26:E26"/>
  </mergeCells>
  <pageMargins left="1.5748031496062993" right="1.6535433070866143" top="0.86614173228346458" bottom="2.2834645669291338" header="0.51181102362204722" footer="0.51181102362204722"/>
  <pageSetup paperSize="9" scale="85" orientation="portrait" r:id="rId1"/>
  <headerFooter alignWithMargins="0">
    <oddHeader>&amp;R&amp;D</oddHeader>
    <oddFooter>&amp;C&amp;8&amp;Z&amp;F&amp;A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workbookViewId="0">
      <selection activeCell="D21" sqref="D21"/>
    </sheetView>
  </sheetViews>
  <sheetFormatPr baseColWidth="10" defaultRowHeight="15" x14ac:dyDescent="0.25"/>
  <cols>
    <col min="1" max="1" width="37.42578125" bestFit="1" customWidth="1"/>
    <col min="4" max="4" width="116.5703125" customWidth="1"/>
  </cols>
  <sheetData>
    <row r="2" spans="1:4" x14ac:dyDescent="0.25">
      <c r="A2" t="s">
        <v>3</v>
      </c>
    </row>
    <row r="3" spans="1:4" x14ac:dyDescent="0.25">
      <c r="A3" t="s">
        <v>346</v>
      </c>
      <c r="B3">
        <v>1</v>
      </c>
    </row>
    <row r="4" spans="1:4" x14ac:dyDescent="0.25">
      <c r="A4" t="s">
        <v>347</v>
      </c>
      <c r="B4">
        <v>2</v>
      </c>
    </row>
    <row r="5" spans="1:4" x14ac:dyDescent="0.25">
      <c r="A5" t="s">
        <v>348</v>
      </c>
      <c r="B5">
        <v>3</v>
      </c>
    </row>
    <row r="6" spans="1:4" x14ac:dyDescent="0.25">
      <c r="A6" t="s">
        <v>349</v>
      </c>
      <c r="B6">
        <v>4</v>
      </c>
    </row>
    <row r="7" spans="1:4" x14ac:dyDescent="0.25">
      <c r="A7" t="s">
        <v>350</v>
      </c>
      <c r="B7">
        <v>5</v>
      </c>
    </row>
    <row r="10" spans="1:4" ht="180" x14ac:dyDescent="0.25">
      <c r="D10" s="380" t="s">
        <v>254</v>
      </c>
    </row>
    <row r="12" spans="1:4" x14ac:dyDescent="0.25">
      <c r="A12" t="s">
        <v>255</v>
      </c>
    </row>
    <row r="13" spans="1:4" x14ac:dyDescent="0.25">
      <c r="A13" t="s">
        <v>256</v>
      </c>
      <c r="B13" s="381">
        <v>1</v>
      </c>
    </row>
    <row r="14" spans="1:4" x14ac:dyDescent="0.25">
      <c r="A14" t="s">
        <v>257</v>
      </c>
      <c r="B14" s="381">
        <v>2</v>
      </c>
    </row>
    <row r="15" spans="1:4" x14ac:dyDescent="0.25">
      <c r="A15" t="s">
        <v>258</v>
      </c>
      <c r="B15" s="382" t="s">
        <v>267</v>
      </c>
    </row>
    <row r="16" spans="1:4" x14ac:dyDescent="0.25">
      <c r="A16" t="s">
        <v>259</v>
      </c>
      <c r="B16" s="382" t="s">
        <v>268</v>
      </c>
    </row>
    <row r="17" spans="1:2" x14ac:dyDescent="0.25">
      <c r="A17" t="s">
        <v>260</v>
      </c>
      <c r="B17" s="381" t="s">
        <v>269</v>
      </c>
    </row>
    <row r="18" spans="1:2" x14ac:dyDescent="0.25">
      <c r="A18" t="s">
        <v>261</v>
      </c>
      <c r="B18" s="381" t="s">
        <v>270</v>
      </c>
    </row>
    <row r="19" spans="1:2" x14ac:dyDescent="0.25">
      <c r="A19" t="s">
        <v>262</v>
      </c>
      <c r="B19" s="381" t="s">
        <v>271</v>
      </c>
    </row>
    <row r="20" spans="1:2" x14ac:dyDescent="0.25">
      <c r="A20" t="s">
        <v>263</v>
      </c>
      <c r="B20" s="381" t="s">
        <v>272</v>
      </c>
    </row>
    <row r="21" spans="1:2" x14ac:dyDescent="0.25">
      <c r="A21" t="s">
        <v>264</v>
      </c>
      <c r="B21" s="381" t="s">
        <v>273</v>
      </c>
    </row>
    <row r="22" spans="1:2" x14ac:dyDescent="0.25">
      <c r="A22" t="s">
        <v>265</v>
      </c>
      <c r="B22" s="381" t="s">
        <v>274</v>
      </c>
    </row>
    <row r="23" spans="1:2" x14ac:dyDescent="0.25">
      <c r="A23" t="s">
        <v>266</v>
      </c>
      <c r="B23" s="381" t="s">
        <v>275</v>
      </c>
    </row>
    <row r="25" spans="1:2" x14ac:dyDescent="0.25">
      <c r="A25" t="s">
        <v>4</v>
      </c>
      <c r="B25" s="381" t="s">
        <v>5</v>
      </c>
    </row>
    <row r="26" spans="1:2" x14ac:dyDescent="0.25">
      <c r="A26" t="s">
        <v>276</v>
      </c>
      <c r="B26">
        <v>1</v>
      </c>
    </row>
    <row r="27" spans="1:2" x14ac:dyDescent="0.25">
      <c r="A27" t="s">
        <v>277</v>
      </c>
      <c r="B27">
        <v>2</v>
      </c>
    </row>
    <row r="28" spans="1:2" x14ac:dyDescent="0.25">
      <c r="A28" t="s">
        <v>278</v>
      </c>
      <c r="B28">
        <v>3</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Deckblatt</vt:lpstr>
      <vt:lpstr>Erläuterungen</vt:lpstr>
      <vt:lpstr>I1</vt:lpstr>
      <vt:lpstr>I1 Obst-Gartenbau</vt:lpstr>
      <vt:lpstr>I2</vt:lpstr>
      <vt:lpstr>I3</vt:lpstr>
      <vt:lpstr>Darlehen</vt:lpstr>
      <vt:lpstr>Klassifzierung</vt:lpstr>
      <vt:lpstr>Tabelle1</vt:lpstr>
      <vt:lpstr>Darlehen!Druckbereich</vt:lpstr>
      <vt:lpstr>Deckblatt!Druckbereich</vt:lpstr>
      <vt:lpstr>'I1'!Druckbereich</vt:lpstr>
      <vt:lpstr>'I1 Obst-Gartenbau'!Druckbereich</vt:lpstr>
      <vt:lpstr>'I2'!Druckbereich</vt:lpstr>
      <vt:lpstr>'I3'!Druckbereich</vt:lpstr>
      <vt:lpstr>Klassifzierung!Druckbereich</vt:lpstr>
    </vt:vector>
  </TitlesOfParts>
  <Company>LfULG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Krawczyk, Gudrun - LfULG</dc:creator>
  <cp:lastModifiedBy>Liebert, Jakob - SMUL</cp:lastModifiedBy>
  <cp:lastPrinted>2024-11-06T13:36:13Z</cp:lastPrinted>
  <dcterms:created xsi:type="dcterms:W3CDTF">2021-02-08T06:28:09Z</dcterms:created>
  <dcterms:modified xsi:type="dcterms:W3CDTF">2024-11-06T13:59:10Z</dcterms:modified>
</cp:coreProperties>
</file>